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8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_FilterDatabase" localSheetId="1" hidden="1">'2'!$A$4:$K$79</definedName>
    <definedName name="_xlnm._FilterDatabase" localSheetId="2" hidden="1">'3'!$B$8:$L$135</definedName>
    <definedName name="_xlnm.Print_Titles" localSheetId="2">'3'!$4:$8</definedName>
    <definedName name="_xlnm.Print_Area" localSheetId="0">'1'!$A$1:$D$51</definedName>
    <definedName name="_xlnm.Print_Area" localSheetId="1">'2'!$A$1:$B$80</definedName>
    <definedName name="_xlnm.Print_Area" localSheetId="2">'3'!$B$1:$L$139</definedName>
    <definedName name="_xlnm.Print_Area" localSheetId="3">'4'!$A$1:$G$53</definedName>
  </definedNames>
  <calcPr fullCalcOnLoad="1" refMode="R1C1"/>
</workbook>
</file>

<file path=xl/sharedStrings.xml><?xml version="1.0" encoding="utf-8"?>
<sst xmlns="http://schemas.openxmlformats.org/spreadsheetml/2006/main" count="372" uniqueCount="269">
  <si>
    <t>Утверждаю</t>
  </si>
  <si>
    <t>(наименование должности лица, утверждающего документ)</t>
  </si>
  <si>
    <t>(наименование органа, осуществляющего функции и полномочия учредителя)</t>
  </si>
  <si>
    <t>(подпись)  (расшифровка подписи)</t>
  </si>
  <si>
    <t xml:space="preserve"> </t>
  </si>
  <si>
    <t>ПЛАН</t>
  </si>
  <si>
    <t>ФИНАНСОВО-ХОЗЯЙСТВЕННОЙ ДЕЯТЕЛЬНОСТИ</t>
  </si>
  <si>
    <t>Коды</t>
  </si>
  <si>
    <t>Дата</t>
  </si>
  <si>
    <t>По ОКПО</t>
  </si>
  <si>
    <t>ИНН</t>
  </si>
  <si>
    <t>КПП</t>
  </si>
  <si>
    <t>По ОКАТО</t>
  </si>
  <si>
    <t>Глава по БК</t>
  </si>
  <si>
    <t>По ОКЕИ</t>
  </si>
  <si>
    <t>1. Сведения о деятельности учреждения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</si>
  <si>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</si>
  <si>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</si>
  <si>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</si>
  <si>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</si>
  <si>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</si>
  <si>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</si>
  <si>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1.1.5. Остаточная стоимость недвижимого муниципального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</si>
  <si>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</si>
  <si>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</si>
  <si>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1.2.4. Остаточная стоимость особо ценного движимого имущества      </t>
  </si>
  <si>
    <t xml:space="preserve">2. Финансовые активы, всего                                        </t>
  </si>
  <si>
    <t>из них: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</si>
  <si>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</si>
  <si>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</si>
  <si>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</si>
  <si>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</si>
  <si>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</si>
  <si>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</si>
  <si>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</si>
  <si>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</si>
  <si>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</si>
  <si>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</si>
  <si>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</si>
  <si>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</si>
  <si>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</si>
  <si>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</si>
  <si>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</si>
  <si>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</si>
  <si>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</si>
  <si>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</si>
  <si>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</si>
  <si>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</si>
  <si>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                                            </t>
  </si>
  <si>
    <t xml:space="preserve">3.1. Просроченная кредиторская задолженность                       </t>
  </si>
  <si>
    <t xml:space="preserve">3.1.1.1. По начислениям на выплаты по оплате труда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</si>
  <si>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</si>
  <si>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</si>
  <si>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3.1.1.4. По оплате коммунальных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</si>
  <si>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</si>
  <si>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</si>
  <si>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</si>
  <si>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</si>
  <si>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</si>
  <si>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</si>
  <si>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</si>
  <si>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</si>
  <si>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 xml:space="preserve">3.1.1.13. По прочим расчетам с кредиторами                         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</si>
  <si>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</si>
  <si>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</si>
  <si>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</si>
  <si>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</si>
  <si>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</si>
  <si>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</si>
  <si>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</si>
  <si>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</si>
  <si>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</si>
  <si>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</si>
  <si>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</si>
  <si>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</si>
  <si>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</si>
  <si>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>3. Показатели по поступлениям и выплатам учреждения</t>
  </si>
  <si>
    <t>КОСГУ</t>
  </si>
  <si>
    <t>Очередной финансовый год</t>
  </si>
  <si>
    <t>Плановый период</t>
  </si>
  <si>
    <t>Всего</t>
  </si>
  <si>
    <t>в том числе</t>
  </si>
  <si>
    <t>1-ый год планового периода</t>
  </si>
  <si>
    <t>2-ой год планового периода</t>
  </si>
  <si>
    <t>Субсидия на выполнение муниципального задания</t>
  </si>
  <si>
    <t>Целевые субсидии</t>
  </si>
  <si>
    <t>Иные доходы учреждения</t>
  </si>
  <si>
    <t xml:space="preserve">Поступления от операций с активами, всего </t>
  </si>
  <si>
    <t>Х</t>
  </si>
  <si>
    <t>Услуга № 2</t>
  </si>
  <si>
    <t>Безвозмездные перечисления государственным и муниципальным организациям</t>
  </si>
  <si>
    <t>Прочие работы</t>
  </si>
  <si>
    <t>Увеличение стоимости материальных запасов</t>
  </si>
  <si>
    <t>Иные выплаты учреждения</t>
  </si>
  <si>
    <t xml:space="preserve">Справочно: </t>
  </si>
  <si>
    <t>4. Перспективы развития учреждения</t>
  </si>
  <si>
    <t xml:space="preserve">                         Показатель           </t>
  </si>
  <si>
    <t>Очередной   финансовый год</t>
  </si>
  <si>
    <t>в %</t>
  </si>
  <si>
    <t>Показатели динамики численности работников и их качественного  состава</t>
  </si>
  <si>
    <t>чел.</t>
  </si>
  <si>
    <t>%</t>
  </si>
  <si>
    <t xml:space="preserve">по штатному расписанию:         </t>
  </si>
  <si>
    <t xml:space="preserve">по тарификации:                 </t>
  </si>
  <si>
    <t>Показатели динамики оплаты труда работников учреждения</t>
  </si>
  <si>
    <t>руб.</t>
  </si>
  <si>
    <t>Показатели динамики имущества учреждения</t>
  </si>
  <si>
    <t>м2</t>
  </si>
  <si>
    <t xml:space="preserve">Общие площади учреждения        </t>
  </si>
  <si>
    <t>5. План по трудовым ресурсам на очередной финансовый год</t>
  </si>
  <si>
    <t xml:space="preserve">Новые рабочие места   </t>
  </si>
  <si>
    <t xml:space="preserve">Всего:                </t>
  </si>
  <si>
    <t>6. Перечень мероприятий по повышению эффективности</t>
  </si>
  <si>
    <t>деятельности на очередной финансовый год и плановый период</t>
  </si>
  <si>
    <t>Наименование мероприятия</t>
  </si>
  <si>
    <t>Сроки проведения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</si>
  <si>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</si>
  <si>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</si>
  <si>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</si>
  <si>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...                            </t>
  </si>
  <si>
    <t xml:space="preserve">Итого:                         </t>
  </si>
  <si>
    <t xml:space="preserve">                                                                            (подпись)                (расшифровка подписи)</t>
  </si>
  <si>
    <t>Руководитель</t>
  </si>
  <si>
    <t>финансово-экономической</t>
  </si>
  <si>
    <t xml:space="preserve">                                                                            (подпись)                 (расшифровка подписи)</t>
  </si>
  <si>
    <t>Ответственный</t>
  </si>
  <si>
    <r>
      <t xml:space="preserve">                                      </t>
    </r>
    <r>
      <rPr>
        <sz val="10"/>
        <rFont val="Times New Roman"/>
        <family val="1"/>
      </rPr>
      <t>(должность)     (подпись)                   (расшифровка подписи)             (телефон)</t>
    </r>
  </si>
  <si>
    <t>__________________________________</t>
  </si>
  <si>
    <t>Наименование органа, осуществляющего</t>
  </si>
  <si>
    <t>1.3.  Перечень  услуг / работ / мероприятий / публичных обязательств, оказываемых (выполняемых, исполняемых) учреждением:</t>
  </si>
  <si>
    <t>1.4. Перечень услуг (работ), осуществляемых на платной основе:</t>
  </si>
  <si>
    <t>Форма по ОКУД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</si>
  <si>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</si>
  <si>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</si>
  <si>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 деятельности </t>
  </si>
  <si>
    <t>1.1.4. Стоимость недвижимого имущества, переданного в аренду, безвозмездное пользование</t>
  </si>
  <si>
    <t xml:space="preserve">1.2.2. Стоимость иного движимого имущества, приобретенного учреждением за счет доходов, полученных за счет бюджетных средств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</si>
  <si>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</si>
  <si>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2.1. Дебиторская задолженность по доходам, полученным за счет  средств бюджета  </t>
  </si>
  <si>
    <t>2.2. Дебиторская задолженность по выданным авансам, полученным за  счет средств бюджета, всего: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</si>
  <si>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</si>
  <si>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3.1.1. Кредиторская задолженность по принятым обязательствам за  счет средств бюджета, всего: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</si>
  <si>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</si>
  <si>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по счетам, открытым в кредитных   организациях</t>
  </si>
  <si>
    <t>по лицевым счетам, открытым в органах, осуществляющих ведение лицевых счетов учреждений</t>
  </si>
  <si>
    <t>Услуга № 3</t>
  </si>
  <si>
    <t>Услуга № 4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</si>
  <si>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</si>
  <si>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</si>
  <si>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</si>
  <si>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</si>
  <si>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</si>
  <si>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</si>
  <si>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</si>
  <si>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Безвозмездные перечисления организациям, всего</t>
  </si>
  <si>
    <t>Увеличение стоимости непроизводственных активов</t>
  </si>
  <si>
    <t xml:space="preserve">Увеличение стоимости непроизводственных активов </t>
  </si>
  <si>
    <t>Поступление финансовых активов, всего</t>
  </si>
  <si>
    <t xml:space="preserve">Остаток средств на начало периода, всего </t>
  </si>
  <si>
    <t>Поступление нефинансовых активов, всего</t>
  </si>
  <si>
    <t>Увеличение стоимости нематериальных активов</t>
  </si>
  <si>
    <t xml:space="preserve">Увеличение стоимости материальных запасов </t>
  </si>
  <si>
    <t>Целевые субсидии, в том числе по выплатам:</t>
  </si>
  <si>
    <t xml:space="preserve">Оплата труда и начисления на выплаты по оплате труда, всего </t>
  </si>
  <si>
    <t>Остаток средств на окончание периода, всего</t>
  </si>
  <si>
    <t xml:space="preserve">Коммунальные услуги </t>
  </si>
  <si>
    <t xml:space="preserve">Пенсии, пособия, выплачиваемые организациями сектора государственного управления </t>
  </si>
  <si>
    <t xml:space="preserve">Социальное обеспечение, всего </t>
  </si>
  <si>
    <t xml:space="preserve">Прочие работы, услуги </t>
  </si>
  <si>
    <t xml:space="preserve">Увеличение стоимости нематериальных активов </t>
  </si>
  <si>
    <t xml:space="preserve">Бюджетные инвестиции </t>
  </si>
  <si>
    <t>Субсидия на выполнение муниципального задания, в том числе по выплатам:</t>
  </si>
  <si>
    <t xml:space="preserve">Оплата работ, услуг, всего </t>
  </si>
  <si>
    <t xml:space="preserve">Транспортные услуги </t>
  </si>
  <si>
    <t xml:space="preserve">организациям, всего </t>
  </si>
  <si>
    <t xml:space="preserve">Прочие расходы, всего </t>
  </si>
  <si>
    <t xml:space="preserve">Безвозмездные перечисления организациям, всего </t>
  </si>
  <si>
    <t xml:space="preserve">Увеличение стоимости ценных бумаг, кроме акций и иных форм участия в капитале </t>
  </si>
  <si>
    <t xml:space="preserve">Увеличение стоимости акций и иных форм участия в капитале </t>
  </si>
  <si>
    <t xml:space="preserve">Поступления, всего </t>
  </si>
  <si>
    <t xml:space="preserve">Доходы от оказания платных услуг, всего </t>
  </si>
  <si>
    <t xml:space="preserve">Услуга № 1 </t>
  </si>
  <si>
    <t xml:space="preserve">Целевые субсидии </t>
  </si>
  <si>
    <t xml:space="preserve">Выплаты,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</si>
  <si>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</si>
  <si>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</si>
  <si>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</si>
  <si>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</si>
  <si>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Поступление нефинансовых активов, всего </t>
  </si>
  <si>
    <t>Объем публичных обязательств, (всего)</t>
  </si>
  <si>
    <t>в ед. изм.</t>
  </si>
  <si>
    <t>Среднегодовая оплата труда работников</t>
  </si>
  <si>
    <t xml:space="preserve">тыс.руб. </t>
  </si>
  <si>
    <t>тыс. руб.</t>
  </si>
  <si>
    <t xml:space="preserve">Отношение фонда оплаты труда работников к доходам учреждения </t>
  </si>
  <si>
    <t xml:space="preserve">Обеспеченность площадями зданий учреждения на одного потребителя услуг                           </t>
  </si>
  <si>
    <t>Начисления на фонд оплаты труда ( тыс. руб.)</t>
  </si>
  <si>
    <t>Фонд оплаты труда (тыс.руб.)</t>
  </si>
  <si>
    <t>Средняя заработная плата  (тыс. руб.)</t>
  </si>
  <si>
    <t>Численность (чел.)</t>
  </si>
  <si>
    <t>Наименование категорий работников</t>
  </si>
  <si>
    <t>Из них: новые рабочие места</t>
  </si>
  <si>
    <t>Справочно: уменьшение численности работников</t>
  </si>
  <si>
    <t>Затраты, необходимые на проведение мероприятия (тыс. руб.)</t>
  </si>
  <si>
    <t>Формулировка из устава учреждения/ Устав можно посмотреть на сайте на сайте http://www.bus.gov.ru или в самом учреждении взять формулировку</t>
  </si>
  <si>
    <t>Данные из ОКВЭД</t>
  </si>
  <si>
    <t>Данные из муниципального задания и соглашения на субсидии на иные цели</t>
  </si>
  <si>
    <t xml:space="preserve">Единица измерения, руб. </t>
  </si>
  <si>
    <r>
      <t xml:space="preserve">функции и полномочия учредителя : </t>
    </r>
    <r>
      <rPr>
        <b/>
        <sz val="12"/>
        <rFont val="Times New Roman"/>
        <family val="1"/>
      </rPr>
      <t xml:space="preserve">Комитет по образованию администрации города Мурманска </t>
    </r>
  </si>
  <si>
    <r>
      <t xml:space="preserve">Наименование бюджета: </t>
    </r>
    <r>
      <rPr>
        <b/>
        <sz val="12"/>
        <rFont val="Times New Roman"/>
        <family val="1"/>
      </rPr>
      <t xml:space="preserve">Бюджет муниципального образования город Мурманск </t>
    </r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</si>
  <si>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</si>
  <si>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</si>
  <si>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</si>
  <si>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платные услуги</t>
  </si>
  <si>
    <t>родительская плата</t>
  </si>
  <si>
    <t>питание школьников</t>
  </si>
  <si>
    <t xml:space="preserve">Можно </t>
  </si>
  <si>
    <t xml:space="preserve">сформировать </t>
  </si>
  <si>
    <t>в КС хранилище</t>
  </si>
  <si>
    <t>Из Хранилища</t>
  </si>
  <si>
    <t>Весь внебюджет</t>
  </si>
  <si>
    <t>Остаток н.г + доход-расход = 0 (остаток на конец года)</t>
  </si>
  <si>
    <t>Добровольные пожертвования и прочие целевые поступления</t>
  </si>
  <si>
    <t>Доходы от собственности всего</t>
  </si>
  <si>
    <t>в т.ч. от сдачи в аренду</t>
  </si>
  <si>
    <t xml:space="preserve">   Питание школьников</t>
  </si>
  <si>
    <t>по тарификации ничего не заполняем</t>
  </si>
  <si>
    <t>очередной финансовый год "Оплата труда и начисления на выплаты по оплате труда, всего"(211+213) за счет всех источников</t>
  </si>
  <si>
    <t>стр.21 / потребители(уч-ся) из мун.задания</t>
  </si>
  <si>
    <t>Обратить внимание ТЫС.РУБ.</t>
  </si>
  <si>
    <t>СТАВИМ ЧЕЛОВЕК фактическая численность на 01.01.2014 физ лиц</t>
  </si>
  <si>
    <t>ПУСТО</t>
  </si>
  <si>
    <t>В % отношение к очередному году (2014)</t>
  </si>
  <si>
    <r>
      <t xml:space="preserve">вся 211и 213 к </t>
    </r>
    <r>
      <rPr>
        <b/>
        <sz val="10"/>
        <rFont val="Arial Cyr"/>
        <family val="0"/>
      </rPr>
      <t>доходам</t>
    </r>
  </si>
  <si>
    <t>Металлолом</t>
  </si>
  <si>
    <t>внб</t>
  </si>
  <si>
    <r>
      <t xml:space="preserve">Наименование учреждения : </t>
    </r>
    <r>
      <rPr>
        <b/>
        <sz val="12"/>
        <rFont val="Times New Roman"/>
        <family val="1"/>
      </rPr>
      <t>муниципальное бюджетное общеобразовательное учреждение г. Мурманска Гимназия № 6 ______________________________________________________________________</t>
    </r>
  </si>
  <si>
    <r>
      <t xml:space="preserve">Юридический адрес учреждения: </t>
    </r>
    <r>
      <rPr>
        <b/>
        <sz val="12"/>
        <rFont val="Times New Roman"/>
        <family val="1"/>
      </rPr>
      <t>г. Мурманск, ул. Беринга, 18</t>
    </r>
  </si>
  <si>
    <r>
      <t xml:space="preserve">Фактический адрес учреждения;  </t>
    </r>
    <r>
      <rPr>
        <b/>
        <sz val="12"/>
        <rFont val="Times New Roman"/>
        <family val="1"/>
      </rPr>
      <t xml:space="preserve"> г. Мурманск, ул. Беринга, 18</t>
    </r>
  </si>
  <si>
    <t>общего и среднего (полного) общего образования в образовательных учреждениях.</t>
  </si>
  <si>
    <r>
      <t>1.1. Цели деятельности учреждения (подразделения) :</t>
    </r>
    <r>
      <rPr>
        <b/>
        <sz val="12"/>
        <rFont val="Times New Roman"/>
        <family val="1"/>
      </rPr>
      <t xml:space="preserve">Предоставление общедоступного бесплатного начального общего основного  </t>
    </r>
  </si>
  <si>
    <r>
      <t>1.2. Виды деятельности :</t>
    </r>
    <r>
      <rPr>
        <b/>
        <sz val="12"/>
        <rFont val="Times New Roman"/>
        <family val="1"/>
      </rPr>
      <t>основное общее, среднее (полное) общее, начальное и среднее профессиональное   образование</t>
    </r>
  </si>
  <si>
    <r>
      <t>1.3.1.</t>
    </r>
    <r>
      <rPr>
        <b/>
        <sz val="12"/>
        <rFont val="Times New Roman"/>
        <family val="1"/>
      </rPr>
      <t>Услуга по предоставлению общедоступного бесплатного начального общего образования по основным общеобразовательным программам для детей младшего школьного возраста (1-4 классы)  в муниципальных образовательных учреждениях.</t>
    </r>
  </si>
  <si>
    <r>
      <t>1.3.2.</t>
    </r>
    <r>
      <rPr>
        <b/>
        <sz val="12"/>
        <rFont val="Times New Roman"/>
        <family val="1"/>
      </rPr>
      <t>Услуга по предоставлению общедоступного бесплатного общего образования по основным общеобразовательным программам для детей школьного возраста (5-9 классы) в муниципальных образовательных учреждениях.</t>
    </r>
  </si>
  <si>
    <r>
      <t>1.3.3.</t>
    </r>
    <r>
      <rPr>
        <b/>
        <sz val="12"/>
        <rFont val="Times New Roman"/>
        <family val="1"/>
      </rPr>
      <t>Услуга по предоставлению общедоступного бесплатного среднего (полного) общего образования по основным общеобразовательным программам для детей школьного возраста в муниципальных образовательных учреждениях.</t>
    </r>
  </si>
  <si>
    <r>
      <t>1.3.5.</t>
    </r>
    <r>
      <rPr>
        <b/>
        <sz val="12"/>
        <rFont val="Times New Roman"/>
        <family val="1"/>
      </rPr>
      <t>Реализация мероприятий по обеспечению комплексной безопасности и ресурсное обеспечение организаций системы образования.</t>
    </r>
  </si>
  <si>
    <r>
      <t>1.3.6.</t>
    </r>
    <r>
      <rPr>
        <b/>
        <sz val="12"/>
        <rFont val="Times New Roman"/>
        <family val="1"/>
      </rPr>
      <t>Организация отдыха и оздоровления обучающихся и воспитанников системы образования города Мурманска</t>
    </r>
  </si>
  <si>
    <r>
      <t>1.3.7.</t>
    </r>
    <r>
      <rPr>
        <b/>
        <sz val="12"/>
        <rFont val="Times New Roman"/>
        <family val="1"/>
      </rPr>
      <t>Организация временного трудоустройства несовершеннолетних граждан в муниципальные образовательные организации города Мурманска.</t>
    </r>
  </si>
  <si>
    <r>
      <t>1.4.1.</t>
    </r>
    <r>
      <rPr>
        <b/>
        <sz val="12"/>
        <rFont val="Times New Roman"/>
        <family val="1"/>
      </rPr>
      <t>Оздоровительные мероприятия (лагерь)</t>
    </r>
  </si>
  <si>
    <r>
      <t>1.4.3.</t>
    </r>
    <r>
      <rPr>
        <b/>
        <sz val="12"/>
        <rFont val="Times New Roman"/>
        <family val="1"/>
      </rPr>
      <t>Обучение танцам</t>
    </r>
  </si>
  <si>
    <r>
      <t>1.4.4.</t>
    </r>
    <r>
      <rPr>
        <b/>
        <sz val="12"/>
        <rFont val="Times New Roman"/>
        <family val="1"/>
      </rPr>
      <t>Обучение раннего развития ребенка</t>
    </r>
  </si>
  <si>
    <r>
      <t>1.4.5.</t>
    </r>
    <r>
      <rPr>
        <b/>
        <sz val="12"/>
        <rFont val="Times New Roman"/>
        <family val="1"/>
      </rPr>
      <t>Аренда муниципального имущества</t>
    </r>
  </si>
  <si>
    <r>
      <t>1.4.2.</t>
    </r>
    <r>
      <rPr>
        <b/>
        <sz val="12"/>
        <rFont val="Times New Roman"/>
        <family val="1"/>
      </rPr>
      <t>Обучение английскому языку</t>
    </r>
  </si>
  <si>
    <r>
      <t xml:space="preserve">Руководитель                                                  _________                 </t>
    </r>
    <r>
      <rPr>
        <u val="single"/>
        <sz val="12"/>
        <rFont val="Times New Roman"/>
        <family val="1"/>
      </rPr>
      <t>Воробьева Е.В.</t>
    </r>
  </si>
  <si>
    <t xml:space="preserve">   Обучение раннего развития ребенка</t>
  </si>
  <si>
    <t xml:space="preserve">   Обучение танцам</t>
  </si>
  <si>
    <t xml:space="preserve">   Оздоровительные мероприятия (лагерь)</t>
  </si>
  <si>
    <t>строка 400</t>
  </si>
  <si>
    <r>
      <t xml:space="preserve">исполнитель              </t>
    </r>
    <r>
      <rPr>
        <u val="single"/>
        <sz val="12"/>
        <rFont val="Times New Roman"/>
        <family val="1"/>
      </rPr>
      <t xml:space="preserve"> Глав.бухгалтер</t>
    </r>
    <r>
      <rPr>
        <sz val="12"/>
        <rFont val="Times New Roman"/>
        <family val="1"/>
      </rPr>
      <t xml:space="preserve">    ________                 </t>
    </r>
    <r>
      <rPr>
        <u val="single"/>
        <sz val="12"/>
        <rFont val="Times New Roman"/>
        <family val="1"/>
      </rPr>
      <t>Лякина Е.В.</t>
    </r>
    <r>
      <rPr>
        <sz val="12"/>
        <rFont val="Times New Roman"/>
        <family val="1"/>
      </rPr>
      <t xml:space="preserve">              </t>
    </r>
    <r>
      <rPr>
        <u val="single"/>
        <sz val="12"/>
        <rFont val="Times New Roman"/>
        <family val="1"/>
      </rPr>
      <t>52-48-07</t>
    </r>
  </si>
  <si>
    <r>
      <t xml:space="preserve">службы                                                             _________                </t>
    </r>
    <r>
      <rPr>
        <u val="single"/>
        <sz val="12"/>
        <rFont val="Times New Roman"/>
        <family val="1"/>
      </rPr>
      <t>Ермолаева Т.Н.</t>
    </r>
  </si>
  <si>
    <t xml:space="preserve">   Обучение английскому, русскому языку</t>
  </si>
  <si>
    <t>" 31"  декабря 2014 г.</t>
  </si>
  <si>
    <t>от " 31 " декабря 20 14 г.</t>
  </si>
  <si>
    <t>Председатель комитета</t>
  </si>
  <si>
    <t>комитет по образованию администрации города Мурманска</t>
  </si>
  <si>
    <t>В.Г. Андрианов</t>
  </si>
  <si>
    <r>
      <t xml:space="preserve">1.3.4. </t>
    </r>
    <r>
      <rPr>
        <b/>
        <sz val="12"/>
        <rFont val="Times New Roman"/>
        <family val="1"/>
      </rPr>
      <t>Обслуживание спортивных площадок образовательных организаций.</t>
    </r>
  </si>
  <si>
    <t>от " 31"  декабря 20 14 г.</t>
  </si>
  <si>
    <t>на 2015 ГОД И НА ПЛАНОВЫЙ ПЕРИОД 2016 И 2017 ГОДОВ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</si>
</sst>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33" borderId="17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5" fillId="0" borderId="15" xfId="0" applyFont="1" applyBorder="1" applyAlignment="1">
      <alignment horizontal="center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1" fontId="3" fillId="0" borderId="15" xfId="0" applyNumberFormat="1" applyFont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8" fillId="0" borderId="15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77" fontId="3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spans="1:4" ht="18.75">
      <c r="A1" s="77"/>
      <c r="B1" s="87" t="s">
        <v>0</v>
      </c>
      <c r="C1" s="87"/>
      <c r="D1" s="87"/>
    </row>
    <row r="2" spans="1:4" ht="15.75">
      <c r="A2" s="77"/>
      <c r="B2" s="88" t="s">
        <v>263</v>
      </c>
      <c r="C2" s="88"/>
      <c r="D2" s="88"/>
    </row>
    <row r="3" spans="1:4" ht="12.75">
      <c r="A3" s="77"/>
      <c r="B3" s="89" t="s">
        <v>1</v>
      </c>
      <c r="C3" s="89"/>
      <c r="D3" s="89"/>
    </row>
    <row r="4" spans="1:4" ht="15.75">
      <c r="A4" s="77"/>
      <c r="B4" s="88" t="s">
        <v>264</v>
      </c>
      <c r="C4" s="88"/>
      <c r="D4" s="88"/>
    </row>
    <row r="5" spans="1:4" ht="25.5" customHeight="1">
      <c r="A5" s="77"/>
      <c r="B5" s="90" t="s">
        <v>2</v>
      </c>
      <c r="C5" s="90"/>
      <c r="D5" s="90"/>
    </row>
    <row r="6" spans="1:4" ht="15.75">
      <c r="A6" s="77"/>
      <c r="B6" s="22"/>
      <c r="C6" s="76" t="s">
        <v>265</v>
      </c>
      <c r="D6" s="76"/>
    </row>
    <row r="7" spans="1:4" ht="12.75">
      <c r="A7" s="77"/>
      <c r="B7" s="90" t="s">
        <v>3</v>
      </c>
      <c r="C7" s="90"/>
      <c r="D7" s="90"/>
    </row>
    <row r="8" spans="1:2" ht="15.75">
      <c r="A8" s="77"/>
      <c r="B8" s="3"/>
    </row>
    <row r="9" spans="1:4" ht="15.75">
      <c r="A9" s="77"/>
      <c r="B9" s="86" t="s">
        <v>261</v>
      </c>
      <c r="C9" s="86"/>
      <c r="D9" s="86"/>
    </row>
    <row r="10" spans="1:2" ht="15.75">
      <c r="A10" s="77"/>
      <c r="B10" s="3" t="s">
        <v>4</v>
      </c>
    </row>
    <row r="11" ht="13.5">
      <c r="A11" s="1"/>
    </row>
    <row r="12" spans="1:4" ht="18.75">
      <c r="A12" s="80" t="s">
        <v>5</v>
      </c>
      <c r="B12" s="80"/>
      <c r="C12" s="80"/>
      <c r="D12" s="80"/>
    </row>
    <row r="13" spans="1:4" ht="18.75">
      <c r="A13" s="80" t="s">
        <v>6</v>
      </c>
      <c r="B13" s="80"/>
      <c r="C13" s="80"/>
      <c r="D13" s="80"/>
    </row>
    <row r="14" spans="1:4" ht="18.75">
      <c r="A14" s="80" t="s">
        <v>268</v>
      </c>
      <c r="B14" s="80"/>
      <c r="C14" s="80"/>
      <c r="D14" s="80"/>
    </row>
    <row r="15" ht="13.5">
      <c r="A15" s="1"/>
    </row>
    <row r="16" spans="1:4" ht="13.5">
      <c r="A16" s="2"/>
      <c r="B16" s="2"/>
      <c r="C16" s="2"/>
      <c r="D16" s="24" t="s">
        <v>7</v>
      </c>
    </row>
    <row r="17" spans="1:4" ht="12.75" customHeight="1">
      <c r="A17" s="2"/>
      <c r="B17" s="2"/>
      <c r="C17" s="23" t="s">
        <v>131</v>
      </c>
      <c r="D17" s="26">
        <v>503737</v>
      </c>
    </row>
    <row r="18" spans="1:4" ht="15.75">
      <c r="A18" s="2"/>
      <c r="B18" s="3" t="s">
        <v>262</v>
      </c>
      <c r="C18" s="23" t="s">
        <v>8</v>
      </c>
      <c r="D18" s="58">
        <v>42004</v>
      </c>
    </row>
    <row r="19" spans="1:4" ht="13.5">
      <c r="A19" s="2"/>
      <c r="B19" s="2"/>
      <c r="C19" s="23" t="s">
        <v>9</v>
      </c>
      <c r="D19" s="26">
        <v>51692945</v>
      </c>
    </row>
    <row r="20" spans="1:4" ht="13.5">
      <c r="A20" s="2"/>
      <c r="B20" s="2"/>
      <c r="C20" s="23" t="s">
        <v>10</v>
      </c>
      <c r="D20" s="26">
        <v>5190406982</v>
      </c>
    </row>
    <row r="21" spans="1:4" ht="30.75" customHeight="1">
      <c r="A21" s="77" t="s">
        <v>236</v>
      </c>
      <c r="B21" s="77"/>
      <c r="C21" s="23" t="s">
        <v>11</v>
      </c>
      <c r="D21" s="26">
        <v>519001001</v>
      </c>
    </row>
    <row r="22" spans="1:4" ht="15.75">
      <c r="A22" s="77" t="s">
        <v>209</v>
      </c>
      <c r="B22" s="77"/>
      <c r="C22" s="43" t="s">
        <v>12</v>
      </c>
      <c r="D22" s="59">
        <v>47401000000</v>
      </c>
    </row>
    <row r="23" spans="1:4" ht="15.75">
      <c r="A23" s="3" t="s">
        <v>128</v>
      </c>
      <c r="B23" s="2"/>
      <c r="C23" s="23" t="s">
        <v>13</v>
      </c>
      <c r="D23" s="26">
        <v>956</v>
      </c>
    </row>
    <row r="24" spans="1:4" ht="15.75">
      <c r="A24" s="77" t="s">
        <v>208</v>
      </c>
      <c r="B24" s="77"/>
      <c r="C24" s="23" t="s">
        <v>14</v>
      </c>
      <c r="D24" s="26">
        <v>383</v>
      </c>
    </row>
    <row r="25" spans="1:4" ht="15.75">
      <c r="A25" s="77" t="s">
        <v>207</v>
      </c>
      <c r="B25" s="77"/>
      <c r="C25" s="8"/>
      <c r="D25" s="4"/>
    </row>
    <row r="26" spans="1:4" ht="15.75">
      <c r="A26" s="77" t="s">
        <v>237</v>
      </c>
      <c r="B26" s="77"/>
      <c r="C26" s="77"/>
      <c r="D26" s="77"/>
    </row>
    <row r="27" spans="1:4" ht="15.75">
      <c r="A27" s="78"/>
      <c r="B27" s="78"/>
      <c r="C27" s="78"/>
      <c r="D27" s="78"/>
    </row>
    <row r="28" spans="1:4" ht="15.75" customHeight="1">
      <c r="A28" s="79" t="s">
        <v>238</v>
      </c>
      <c r="B28" s="79"/>
      <c r="C28" s="79"/>
      <c r="D28" s="79"/>
    </row>
    <row r="29" spans="1:4" ht="13.5" customHeight="1">
      <c r="A29" s="3"/>
      <c r="B29" s="2"/>
      <c r="C29" s="8"/>
      <c r="D29" s="4"/>
    </row>
    <row r="30" spans="1:4" ht="18.75">
      <c r="A30" s="80" t="s">
        <v>15</v>
      </c>
      <c r="B30" s="80"/>
      <c r="C30" s="80"/>
      <c r="D30" s="80"/>
    </row>
    <row r="31" ht="15.75">
      <c r="A31" s="10"/>
    </row>
    <row r="32" spans="1:5" ht="15.75">
      <c r="A32" s="91" t="s">
        <v>240</v>
      </c>
      <c r="B32" s="91"/>
      <c r="C32" s="91"/>
      <c r="D32" s="91"/>
      <c r="E32" t="s">
        <v>204</v>
      </c>
    </row>
    <row r="33" spans="1:4" ht="15.75">
      <c r="A33" s="82" t="s">
        <v>239</v>
      </c>
      <c r="B33" s="83"/>
      <c r="C33" s="83"/>
      <c r="D33" s="83"/>
    </row>
    <row r="34" spans="1:5" ht="15.75">
      <c r="A34" s="7" t="s">
        <v>241</v>
      </c>
      <c r="E34" t="s">
        <v>205</v>
      </c>
    </row>
    <row r="35" spans="1:4" ht="15.75">
      <c r="A35" s="83"/>
      <c r="B35" s="83"/>
      <c r="C35" s="83"/>
      <c r="D35" s="83"/>
    </row>
    <row r="36" spans="1:4" ht="15.75">
      <c r="A36" s="81"/>
      <c r="B36" s="81"/>
      <c r="C36" s="81"/>
      <c r="D36" s="81"/>
    </row>
    <row r="37" ht="15.75">
      <c r="A37" s="7" t="s">
        <v>129</v>
      </c>
    </row>
    <row r="38" spans="1:5" ht="37.5" customHeight="1">
      <c r="A38" s="85" t="s">
        <v>242</v>
      </c>
      <c r="B38" s="85"/>
      <c r="C38" s="85"/>
      <c r="D38" s="85"/>
      <c r="E38" t="s">
        <v>206</v>
      </c>
    </row>
    <row r="39" spans="1:4" ht="31.5" customHeight="1">
      <c r="A39" s="84" t="s">
        <v>243</v>
      </c>
      <c r="B39" s="84"/>
      <c r="C39" s="84"/>
      <c r="D39" s="84"/>
    </row>
    <row r="40" spans="1:4" ht="31.5" customHeight="1">
      <c r="A40" s="84" t="s">
        <v>244</v>
      </c>
      <c r="B40" s="84"/>
      <c r="C40" s="84"/>
      <c r="D40" s="84"/>
    </row>
    <row r="41" spans="1:4" ht="16.5" customHeight="1">
      <c r="A41" s="84" t="s">
        <v>266</v>
      </c>
      <c r="B41" s="84"/>
      <c r="C41" s="84"/>
      <c r="D41" s="84"/>
    </row>
    <row r="42" spans="1:4" ht="30" customHeight="1">
      <c r="A42" s="84" t="s">
        <v>245</v>
      </c>
      <c r="B42" s="84"/>
      <c r="C42" s="84"/>
      <c r="D42" s="84"/>
    </row>
    <row r="43" spans="1:4" ht="15.75" customHeight="1">
      <c r="A43" s="84" t="s">
        <v>246</v>
      </c>
      <c r="B43" s="84"/>
      <c r="C43" s="84"/>
      <c r="D43" s="84"/>
    </row>
    <row r="44" spans="1:4" ht="32.25" customHeight="1">
      <c r="A44" s="84" t="s">
        <v>247</v>
      </c>
      <c r="B44" s="84"/>
      <c r="C44" s="84"/>
      <c r="D44" s="84"/>
    </row>
    <row r="45" ht="15.75">
      <c r="A45" s="7" t="s">
        <v>130</v>
      </c>
    </row>
    <row r="46" spans="1:5" ht="15.75">
      <c r="A46" s="83" t="s">
        <v>248</v>
      </c>
      <c r="B46" s="83"/>
      <c r="C46" s="83"/>
      <c r="D46" s="83"/>
      <c r="E46" t="s">
        <v>213</v>
      </c>
    </row>
    <row r="47" spans="1:5" ht="15.75">
      <c r="A47" s="83" t="s">
        <v>252</v>
      </c>
      <c r="B47" s="83"/>
      <c r="C47" s="83"/>
      <c r="D47" s="83"/>
      <c r="E47" t="s">
        <v>214</v>
      </c>
    </row>
    <row r="48" spans="1:5" ht="15.75">
      <c r="A48" s="83" t="s">
        <v>249</v>
      </c>
      <c r="B48" s="83"/>
      <c r="C48" s="83"/>
      <c r="D48" s="83"/>
      <c r="E48" t="s">
        <v>215</v>
      </c>
    </row>
    <row r="49" spans="1:5" ht="15.75">
      <c r="A49" s="83" t="s">
        <v>250</v>
      </c>
      <c r="B49" s="83"/>
      <c r="C49" s="83"/>
      <c r="D49" s="83"/>
      <c r="E49" s="45"/>
    </row>
    <row r="50" spans="1:9" ht="17.25" customHeight="1">
      <c r="A50" s="83" t="s">
        <v>251</v>
      </c>
      <c r="B50" s="83"/>
      <c r="C50" s="83"/>
      <c r="D50" s="83"/>
      <c r="E50" s="45"/>
      <c r="F50" s="42"/>
      <c r="G50" s="42"/>
      <c r="H50" s="42"/>
      <c r="I50" s="42"/>
    </row>
    <row r="51" spans="1:9" ht="15.75">
      <c r="A51" s="7"/>
      <c r="E51" s="45"/>
      <c r="F51" s="42"/>
      <c r="G51" s="42"/>
      <c r="H51" s="42"/>
      <c r="I51" s="42"/>
    </row>
    <row r="52" spans="5:9" ht="12.75">
      <c r="E52" s="45"/>
      <c r="F52" s="42"/>
      <c r="G52" s="42"/>
      <c r="H52" s="42"/>
      <c r="I52" s="42"/>
    </row>
    <row r="53" spans="6:9" ht="12.75">
      <c r="F53" s="42"/>
      <c r="G53" s="42"/>
      <c r="H53" s="42"/>
      <c r="I53" s="42"/>
    </row>
    <row r="54" ht="12.75">
      <c r="E54" s="46"/>
    </row>
    <row r="55" ht="12.75">
      <c r="E55" s="46"/>
    </row>
  </sheetData>
  <sheetProtection/>
  <mergeCells count="36">
    <mergeCell ref="A40:D40"/>
    <mergeCell ref="A1:A10"/>
    <mergeCell ref="B1:D1"/>
    <mergeCell ref="B2:D2"/>
    <mergeCell ref="B3:D3"/>
    <mergeCell ref="B4:D4"/>
    <mergeCell ref="B5:D5"/>
    <mergeCell ref="B7:D7"/>
    <mergeCell ref="A32:D32"/>
    <mergeCell ref="A35:D35"/>
    <mergeCell ref="A38:D38"/>
    <mergeCell ref="A39:D39"/>
    <mergeCell ref="B9:D9"/>
    <mergeCell ref="A12:D12"/>
    <mergeCell ref="A13:D13"/>
    <mergeCell ref="A14:D14"/>
    <mergeCell ref="A21:B21"/>
    <mergeCell ref="A22:B22"/>
    <mergeCell ref="A24:B24"/>
    <mergeCell ref="A25:B25"/>
    <mergeCell ref="A41:D41"/>
    <mergeCell ref="A46:D46"/>
    <mergeCell ref="A47:D47"/>
    <mergeCell ref="A48:D48"/>
    <mergeCell ref="A49:D49"/>
    <mergeCell ref="A50:D50"/>
    <mergeCell ref="A44:D44"/>
    <mergeCell ref="A42:D42"/>
    <mergeCell ref="A43:D43"/>
    <mergeCell ref="C6:D6"/>
    <mergeCell ref="A26:D26"/>
    <mergeCell ref="A27:D27"/>
    <mergeCell ref="A28:D28"/>
    <mergeCell ref="A30:D30"/>
    <mergeCell ref="A36:D36"/>
    <mergeCell ref="A33:D3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view="pageBreakPreview" zoomScale="75" zoomScaleSheetLayoutView="75" zoomScalePageLayoutView="0" workbookViewId="0" topLeftCell="A3">
      <selection activeCell="B6" sqref="B6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ht="18.75">
      <c r="A1" s="6" t="s">
        <v>16</v>
      </c>
    </row>
    <row r="2" ht="16.5" thickBot="1">
      <c r="A2" s="11"/>
    </row>
    <row r="3" spans="1:2" ht="16.5" thickBot="1">
      <c r="A3" s="12" t="s">
        <v>17</v>
      </c>
      <c r="B3" s="13" t="s">
        <v>18</v>
      </c>
    </row>
    <row r="4" spans="1:2" ht="12.75">
      <c r="A4" s="16">
        <v>1</v>
      </c>
      <c r="B4" s="17">
        <v>2</v>
      </c>
    </row>
    <row r="5" spans="1:2" ht="15.75">
      <c r="A5" s="27" t="s">
        <v>19</v>
      </c>
      <c r="B5" s="27">
        <v>101166063.29</v>
      </c>
    </row>
    <row r="6" spans="1:2" ht="15.75">
      <c r="A6" s="27" t="s">
        <v>20</v>
      </c>
      <c r="B6" s="27">
        <v>85465472.84</v>
      </c>
    </row>
    <row r="7" spans="1:2" ht="15.75">
      <c r="A7" s="27" t="s">
        <v>21</v>
      </c>
      <c r="B7" s="27"/>
    </row>
    <row r="8" spans="1:2" ht="31.5">
      <c r="A8" s="27" t="s">
        <v>132</v>
      </c>
      <c r="B8" s="27">
        <v>85465472.84</v>
      </c>
    </row>
    <row r="9" spans="1:2" ht="31.5">
      <c r="A9" s="27" t="s">
        <v>133</v>
      </c>
      <c r="B9" s="27"/>
    </row>
    <row r="10" spans="1:2" ht="47.25">
      <c r="A10" s="27" t="s">
        <v>134</v>
      </c>
      <c r="B10" s="27"/>
    </row>
    <row r="11" spans="1:2" ht="31.5">
      <c r="A11" s="27" t="s">
        <v>135</v>
      </c>
      <c r="B11" s="27"/>
    </row>
    <row r="12" spans="1:2" ht="15.75">
      <c r="A12" s="27" t="s">
        <v>22</v>
      </c>
      <c r="B12" s="27">
        <v>53602290.69</v>
      </c>
    </row>
    <row r="13" spans="1:2" ht="15.75">
      <c r="A13" s="27" t="s">
        <v>23</v>
      </c>
      <c r="B13" s="27">
        <f>B15+B16</f>
        <v>15700590.45</v>
      </c>
    </row>
    <row r="14" spans="1:2" ht="18" customHeight="1">
      <c r="A14" s="27" t="s">
        <v>21</v>
      </c>
      <c r="B14" s="27"/>
    </row>
    <row r="15" spans="1:2" ht="18" customHeight="1">
      <c r="A15" s="27" t="s">
        <v>24</v>
      </c>
      <c r="B15" s="27">
        <v>4431463.62</v>
      </c>
    </row>
    <row r="16" spans="1:2" ht="31.5">
      <c r="A16" s="27" t="s">
        <v>136</v>
      </c>
      <c r="B16" s="27">
        <v>11269126.83</v>
      </c>
    </row>
    <row r="17" spans="1:2" ht="31.5">
      <c r="A17" s="27" t="s">
        <v>137</v>
      </c>
      <c r="B17" s="27"/>
    </row>
    <row r="18" spans="1:2" ht="18" customHeight="1">
      <c r="A18" s="27" t="s">
        <v>25</v>
      </c>
      <c r="B18" s="27">
        <v>1052895.58</v>
      </c>
    </row>
    <row r="19" spans="1:3" ht="15.75">
      <c r="A19" s="27" t="s">
        <v>26</v>
      </c>
      <c r="B19" s="27">
        <v>-244314728.78</v>
      </c>
      <c r="C19" t="s">
        <v>257</v>
      </c>
    </row>
    <row r="20" spans="1:2" ht="15.75">
      <c r="A20" s="27" t="s">
        <v>27</v>
      </c>
      <c r="B20" s="27"/>
    </row>
    <row r="21" spans="1:2" ht="31.5">
      <c r="A21" s="27" t="s">
        <v>138</v>
      </c>
      <c r="B21" s="27">
        <v>0</v>
      </c>
    </row>
    <row r="22" spans="1:2" ht="31.5">
      <c r="A22" s="27" t="s">
        <v>139</v>
      </c>
      <c r="B22" s="27">
        <v>0</v>
      </c>
    </row>
    <row r="23" spans="1:2" ht="15.75">
      <c r="A23" s="27" t="s">
        <v>21</v>
      </c>
      <c r="B23" s="27"/>
    </row>
    <row r="24" spans="1:2" ht="15.75">
      <c r="A24" s="27" t="s">
        <v>28</v>
      </c>
      <c r="B24" s="27"/>
    </row>
    <row r="25" spans="1:2" ht="15.75">
      <c r="A25" s="27" t="s">
        <v>29</v>
      </c>
      <c r="B25" s="27"/>
    </row>
    <row r="26" spans="1:2" ht="15.75">
      <c r="A26" s="27" t="s">
        <v>30</v>
      </c>
      <c r="B26" s="27"/>
    </row>
    <row r="27" spans="1:2" ht="15.75">
      <c r="A27" s="27" t="s">
        <v>31</v>
      </c>
      <c r="B27" s="27"/>
    </row>
    <row r="28" spans="1:2" ht="15.75">
      <c r="A28" s="27" t="s">
        <v>32</v>
      </c>
      <c r="B28" s="27"/>
    </row>
    <row r="29" spans="1:2" ht="15.75">
      <c r="A29" s="27" t="s">
        <v>33</v>
      </c>
      <c r="B29" s="27"/>
    </row>
    <row r="30" spans="1:2" ht="15.75">
      <c r="A30" s="27" t="s">
        <v>34</v>
      </c>
      <c r="B30" s="27"/>
    </row>
    <row r="31" spans="1:2" ht="15.75">
      <c r="A31" s="27" t="s">
        <v>35</v>
      </c>
      <c r="B31" s="27"/>
    </row>
    <row r="32" spans="1:2" ht="15.75">
      <c r="A32" s="27" t="s">
        <v>36</v>
      </c>
      <c r="B32" s="27"/>
    </row>
    <row r="33" spans="1:2" ht="15.75">
      <c r="A33" s="27" t="s">
        <v>37</v>
      </c>
      <c r="B33" s="27"/>
    </row>
    <row r="34" spans="1:2" ht="31.5">
      <c r="A34" s="27" t="s">
        <v>140</v>
      </c>
      <c r="B34" s="27">
        <v>0</v>
      </c>
    </row>
    <row r="35" spans="1:2" ht="15.75">
      <c r="A35" s="27" t="s">
        <v>21</v>
      </c>
      <c r="B35" s="27"/>
    </row>
    <row r="36" spans="1:2" ht="15.75">
      <c r="A36" s="27" t="s">
        <v>38</v>
      </c>
      <c r="B36" s="27"/>
    </row>
    <row r="37" spans="1:2" ht="15.75">
      <c r="A37" s="27" t="s">
        <v>39</v>
      </c>
      <c r="B37" s="27"/>
    </row>
    <row r="38" spans="1:2" ht="15.75">
      <c r="A38" s="27" t="s">
        <v>40</v>
      </c>
      <c r="B38" s="27"/>
    </row>
    <row r="39" spans="1:2" ht="15.75">
      <c r="A39" s="27" t="s">
        <v>41</v>
      </c>
      <c r="B39" s="27"/>
    </row>
    <row r="40" spans="1:2" ht="15.75">
      <c r="A40" s="27" t="s">
        <v>42</v>
      </c>
      <c r="B40" s="27"/>
    </row>
    <row r="41" spans="1:2" ht="15.75">
      <c r="A41" s="27" t="s">
        <v>43</v>
      </c>
      <c r="B41" s="27"/>
    </row>
    <row r="42" spans="1:2" ht="15.75">
      <c r="A42" s="27" t="s">
        <v>44</v>
      </c>
      <c r="B42" s="27"/>
    </row>
    <row r="43" spans="1:2" ht="15.75">
      <c r="A43" s="27" t="s">
        <v>45</v>
      </c>
      <c r="B43" s="27"/>
    </row>
    <row r="44" spans="1:2" ht="15.75">
      <c r="A44" s="27" t="s">
        <v>46</v>
      </c>
      <c r="B44" s="27"/>
    </row>
    <row r="45" spans="1:2" ht="15.75">
      <c r="A45" s="27" t="s">
        <v>47</v>
      </c>
      <c r="B45" s="27"/>
    </row>
    <row r="46" spans="1:2" ht="15.75">
      <c r="A46" s="27" t="s">
        <v>48</v>
      </c>
      <c r="B46" s="27">
        <v>541731.34</v>
      </c>
    </row>
    <row r="47" spans="1:2" ht="15.75">
      <c r="A47" s="27" t="s">
        <v>27</v>
      </c>
      <c r="B47" s="27"/>
    </row>
    <row r="48" spans="1:2" ht="15.75">
      <c r="A48" s="27" t="s">
        <v>49</v>
      </c>
      <c r="B48" s="27">
        <v>0</v>
      </c>
    </row>
    <row r="49" spans="1:2" ht="12.75">
      <c r="A49" s="26">
        <v>1</v>
      </c>
      <c r="B49" s="17">
        <v>2</v>
      </c>
    </row>
    <row r="50" spans="1:2" ht="31.5">
      <c r="A50" s="27" t="s">
        <v>141</v>
      </c>
      <c r="B50" s="27">
        <v>541731.34</v>
      </c>
    </row>
    <row r="51" spans="1:2" ht="15.75">
      <c r="A51" s="27" t="s">
        <v>21</v>
      </c>
      <c r="B51" s="27"/>
    </row>
    <row r="52" spans="1:2" ht="15.75">
      <c r="A52" s="27" t="s">
        <v>50</v>
      </c>
      <c r="B52" s="27">
        <v>541731.34</v>
      </c>
    </row>
    <row r="53" spans="1:2" ht="15.75">
      <c r="A53" s="27" t="s">
        <v>51</v>
      </c>
      <c r="B53" s="27"/>
    </row>
    <row r="54" spans="1:2" ht="15.75">
      <c r="A54" s="27" t="s">
        <v>52</v>
      </c>
      <c r="B54" s="27"/>
    </row>
    <row r="55" spans="1:2" ht="15.75">
      <c r="A55" s="27" t="s">
        <v>53</v>
      </c>
      <c r="B55" s="27"/>
    </row>
    <row r="56" spans="1:2" ht="15.75">
      <c r="A56" s="27" t="s">
        <v>54</v>
      </c>
      <c r="B56" s="27"/>
    </row>
    <row r="57" spans="1:2" ht="15.75">
      <c r="A57" s="27" t="s">
        <v>55</v>
      </c>
      <c r="B57" s="27"/>
    </row>
    <row r="58" spans="1:2" ht="15.75">
      <c r="A58" s="27" t="s">
        <v>56</v>
      </c>
      <c r="B58" s="27"/>
    </row>
    <row r="59" spans="1:2" ht="15.75">
      <c r="A59" s="27" t="s">
        <v>57</v>
      </c>
      <c r="B59" s="27"/>
    </row>
    <row r="60" spans="1:2" ht="15.75">
      <c r="A60" s="27" t="s">
        <v>58</v>
      </c>
      <c r="B60" s="27"/>
    </row>
    <row r="61" spans="1:2" ht="15.75">
      <c r="A61" s="27" t="s">
        <v>59</v>
      </c>
      <c r="B61" s="27"/>
    </row>
    <row r="62" spans="1:2" ht="15.75">
      <c r="A62" s="27" t="s">
        <v>60</v>
      </c>
      <c r="B62" s="27"/>
    </row>
    <row r="63" spans="1:2" ht="15.75">
      <c r="A63" s="27" t="s">
        <v>61</v>
      </c>
      <c r="B63" s="27"/>
    </row>
    <row r="64" spans="1:2" ht="15.75">
      <c r="A64" s="27" t="s">
        <v>62</v>
      </c>
      <c r="B64" s="27"/>
    </row>
    <row r="65" spans="1:2" ht="47.25">
      <c r="A65" s="27" t="s">
        <v>142</v>
      </c>
      <c r="B65" s="27">
        <v>0</v>
      </c>
    </row>
    <row r="66" spans="1:2" ht="15.75">
      <c r="A66" s="27" t="s">
        <v>21</v>
      </c>
      <c r="B66" s="27"/>
    </row>
    <row r="67" spans="1:2" ht="15.75">
      <c r="A67" s="27" t="s">
        <v>63</v>
      </c>
      <c r="B67" s="27"/>
    </row>
    <row r="68" spans="1:2" ht="15.75">
      <c r="A68" s="27" t="s">
        <v>64</v>
      </c>
      <c r="B68" s="27"/>
    </row>
    <row r="69" spans="1:2" ht="15.75">
      <c r="A69" s="27" t="s">
        <v>65</v>
      </c>
      <c r="B69" s="27"/>
    </row>
    <row r="70" spans="1:2" ht="15.75">
      <c r="A70" s="27" t="s">
        <v>66</v>
      </c>
      <c r="B70" s="27"/>
    </row>
    <row r="71" spans="1:2" ht="15.75">
      <c r="A71" s="27" t="s">
        <v>67</v>
      </c>
      <c r="B71" s="27"/>
    </row>
    <row r="72" spans="1:2" ht="15.75">
      <c r="A72" s="27" t="s">
        <v>68</v>
      </c>
      <c r="B72" s="27"/>
    </row>
    <row r="73" spans="1:2" ht="15.75">
      <c r="A73" s="27" t="s">
        <v>69</v>
      </c>
      <c r="B73" s="27"/>
    </row>
    <row r="74" spans="1:2" ht="15.75">
      <c r="A74" s="27" t="s">
        <v>70</v>
      </c>
      <c r="B74" s="27"/>
    </row>
    <row r="75" spans="1:2" ht="15.75">
      <c r="A75" s="27" t="s">
        <v>71</v>
      </c>
      <c r="B75" s="27"/>
    </row>
    <row r="76" spans="1:2" ht="15.75">
      <c r="A76" s="27" t="s">
        <v>72</v>
      </c>
      <c r="B76" s="27"/>
    </row>
    <row r="77" spans="1:2" ht="15.75">
      <c r="A77" s="27" t="s">
        <v>73</v>
      </c>
      <c r="B77" s="27"/>
    </row>
    <row r="78" spans="1:2" ht="15.75">
      <c r="A78" s="27" t="s">
        <v>74</v>
      </c>
      <c r="B78" s="27"/>
    </row>
    <row r="79" spans="1:2" ht="15.75">
      <c r="A79" s="27" t="s">
        <v>75</v>
      </c>
      <c r="B79" s="27"/>
    </row>
    <row r="80" ht="15.75">
      <c r="A80" s="14"/>
    </row>
  </sheetData>
  <sheetProtection/>
  <autoFilter ref="A4:K79"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="80" zoomScaleSheetLayoutView="80" zoomScalePageLayoutView="0" workbookViewId="0" topLeftCell="A10">
      <selection activeCell="E34" sqref="E34"/>
    </sheetView>
  </sheetViews>
  <sheetFormatPr defaultColWidth="9.00390625" defaultRowHeight="12.75"/>
  <cols>
    <col min="1" max="1" width="16.25390625" style="71" customWidth="1"/>
    <col min="2" max="2" width="42.25390625" style="71" customWidth="1"/>
    <col min="3" max="3" width="7.00390625" style="71" bestFit="1" customWidth="1"/>
    <col min="4" max="4" width="14.75390625" style="71" customWidth="1"/>
    <col min="5" max="5" width="18.75390625" style="71" customWidth="1"/>
    <col min="6" max="6" width="17.625" style="71" customWidth="1"/>
    <col min="7" max="7" width="13.875" style="71" customWidth="1"/>
    <col min="8" max="8" width="18.625" style="71" customWidth="1"/>
    <col min="9" max="9" width="12.75390625" style="71" customWidth="1"/>
    <col min="10" max="10" width="13.75390625" style="71" customWidth="1"/>
    <col min="11" max="11" width="18.75390625" style="71" customWidth="1"/>
    <col min="12" max="12" width="11.875" style="71" customWidth="1"/>
    <col min="13" max="13" width="9.125" style="71" customWidth="1"/>
  </cols>
  <sheetData>
    <row r="1" ht="12.75">
      <c r="B1" s="15"/>
    </row>
    <row r="2" ht="15.75">
      <c r="B2" s="40" t="s">
        <v>76</v>
      </c>
    </row>
    <row r="3" ht="15.75">
      <c r="B3" s="14"/>
    </row>
    <row r="4" spans="2:12" ht="12.75">
      <c r="B4" s="95" t="s">
        <v>17</v>
      </c>
      <c r="C4" s="95" t="s">
        <v>77</v>
      </c>
      <c r="D4" s="92" t="s">
        <v>78</v>
      </c>
      <c r="E4" s="93"/>
      <c r="F4" s="94"/>
      <c r="G4" s="92" t="s">
        <v>79</v>
      </c>
      <c r="H4" s="93"/>
      <c r="I4" s="93"/>
      <c r="J4" s="93"/>
      <c r="K4" s="93"/>
      <c r="L4" s="94"/>
    </row>
    <row r="5" spans="2:12" ht="12.75">
      <c r="B5" s="96"/>
      <c r="C5" s="96"/>
      <c r="D5" s="98" t="s">
        <v>80</v>
      </c>
      <c r="E5" s="101" t="s">
        <v>81</v>
      </c>
      <c r="F5" s="102"/>
      <c r="G5" s="92" t="s">
        <v>82</v>
      </c>
      <c r="H5" s="93"/>
      <c r="I5" s="94"/>
      <c r="J5" s="92" t="s">
        <v>83</v>
      </c>
      <c r="K5" s="93"/>
      <c r="L5" s="94"/>
    </row>
    <row r="6" spans="2:12" ht="12.75">
      <c r="B6" s="96"/>
      <c r="C6" s="96"/>
      <c r="D6" s="99"/>
      <c r="E6" s="103"/>
      <c r="F6" s="104"/>
      <c r="G6" s="98" t="s">
        <v>80</v>
      </c>
      <c r="H6" s="92" t="s">
        <v>81</v>
      </c>
      <c r="I6" s="94"/>
      <c r="J6" s="98" t="s">
        <v>80</v>
      </c>
      <c r="K6" s="92" t="s">
        <v>81</v>
      </c>
      <c r="L6" s="94"/>
    </row>
    <row r="7" spans="2:12" ht="72" customHeight="1">
      <c r="B7" s="97"/>
      <c r="C7" s="97"/>
      <c r="D7" s="100"/>
      <c r="E7" s="39" t="s">
        <v>144</v>
      </c>
      <c r="F7" s="39" t="s">
        <v>143</v>
      </c>
      <c r="G7" s="100"/>
      <c r="H7" s="39" t="s">
        <v>144</v>
      </c>
      <c r="I7" s="39" t="s">
        <v>143</v>
      </c>
      <c r="J7" s="100"/>
      <c r="K7" s="39" t="s">
        <v>144</v>
      </c>
      <c r="L7" s="39" t="s">
        <v>143</v>
      </c>
    </row>
    <row r="8" spans="1:13" s="5" customFormat="1" ht="12.75">
      <c r="A8" s="72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72"/>
    </row>
    <row r="9" spans="2:12" ht="12.75">
      <c r="B9" s="25" t="s">
        <v>158</v>
      </c>
      <c r="C9" s="25"/>
      <c r="D9" s="68">
        <f>E9</f>
        <v>79281.04</v>
      </c>
      <c r="E9" s="65">
        <f>E11+E12+E13</f>
        <v>79281.04</v>
      </c>
      <c r="F9" s="61"/>
      <c r="G9" s="61"/>
      <c r="H9" s="61"/>
      <c r="I9" s="61"/>
      <c r="J9" s="61"/>
      <c r="K9" s="61"/>
      <c r="L9" s="61"/>
    </row>
    <row r="10" spans="2:12" ht="12.75">
      <c r="B10" s="28" t="s">
        <v>21</v>
      </c>
      <c r="C10" s="25"/>
      <c r="D10" s="61"/>
      <c r="E10" s="61"/>
      <c r="F10" s="61"/>
      <c r="G10" s="61"/>
      <c r="H10" s="61"/>
      <c r="I10" s="61"/>
      <c r="J10" s="61"/>
      <c r="K10" s="61"/>
      <c r="L10" s="61"/>
    </row>
    <row r="11" spans="2:12" ht="14.25" customHeight="1">
      <c r="B11" s="25" t="s">
        <v>84</v>
      </c>
      <c r="C11" s="25"/>
      <c r="D11" s="63">
        <f>E11</f>
        <v>0</v>
      </c>
      <c r="E11" s="61">
        <v>0</v>
      </c>
      <c r="F11" s="61"/>
      <c r="G11" s="61"/>
      <c r="H11" s="61"/>
      <c r="I11" s="61"/>
      <c r="J11" s="61"/>
      <c r="K11" s="61"/>
      <c r="L11" s="61"/>
    </row>
    <row r="12" spans="2:12" ht="12.75">
      <c r="B12" s="25" t="s">
        <v>85</v>
      </c>
      <c r="C12" s="25"/>
      <c r="D12" s="63">
        <f>E12</f>
        <v>0</v>
      </c>
      <c r="E12" s="61">
        <v>0</v>
      </c>
      <c r="F12" s="61"/>
      <c r="G12" s="61"/>
      <c r="H12" s="61"/>
      <c r="I12" s="61"/>
      <c r="J12" s="61"/>
      <c r="K12" s="61"/>
      <c r="L12" s="61"/>
    </row>
    <row r="13" spans="1:12" ht="12.75">
      <c r="A13" s="71" t="s">
        <v>235</v>
      </c>
      <c r="B13" s="25" t="s">
        <v>86</v>
      </c>
      <c r="C13" s="25"/>
      <c r="D13" s="63">
        <f>E13</f>
        <v>79281.04</v>
      </c>
      <c r="E13" s="61">
        <v>79281.04</v>
      </c>
      <c r="F13" s="61"/>
      <c r="G13" s="61"/>
      <c r="H13" s="61"/>
      <c r="I13" s="61"/>
      <c r="J13" s="61"/>
      <c r="K13" s="61"/>
      <c r="L13" s="61"/>
    </row>
    <row r="14" spans="2:12" ht="12.75">
      <c r="B14" s="29" t="s">
        <v>179</v>
      </c>
      <c r="C14" s="25"/>
      <c r="D14" s="65">
        <f>E14</f>
        <v>62101875.44</v>
      </c>
      <c r="E14" s="65">
        <f>E17+E21+E22+E23+E27+E28+E29+E25</f>
        <v>62101875.44</v>
      </c>
      <c r="F14" s="65"/>
      <c r="G14" s="65">
        <f>G17+G21+G22+G23+G27+G28+G29+G25</f>
        <v>62886311.44</v>
      </c>
      <c r="H14" s="65">
        <f>H17+H21+H22+H23+H27+H28+H29+H25</f>
        <v>62886311.44</v>
      </c>
      <c r="I14" s="65"/>
      <c r="J14" s="65">
        <f>J17+J21+J22+J23+J27+J28+J29+J25</f>
        <v>65387456.44</v>
      </c>
      <c r="K14" s="65">
        <f>K17+K21+K22+K23+K27+K28+K29+K25</f>
        <v>65387456.44</v>
      </c>
      <c r="L14" s="65"/>
    </row>
    <row r="15" spans="2:12" ht="12.75">
      <c r="B15" s="47" t="s">
        <v>21</v>
      </c>
      <c r="C15" s="44"/>
      <c r="D15" s="62"/>
      <c r="E15" s="61"/>
      <c r="F15" s="61"/>
      <c r="G15" s="61"/>
      <c r="H15" s="61"/>
      <c r="I15" s="61"/>
      <c r="J15" s="61"/>
      <c r="K15" s="61"/>
      <c r="L15" s="61"/>
    </row>
    <row r="16" spans="2:12" ht="12.75">
      <c r="B16" s="44" t="s">
        <v>223</v>
      </c>
      <c r="C16" s="48">
        <v>120</v>
      </c>
      <c r="D16" s="62">
        <f>E16</f>
        <v>38488.44</v>
      </c>
      <c r="E16" s="61">
        <f>E17</f>
        <v>38488.44</v>
      </c>
      <c r="F16" s="61"/>
      <c r="G16" s="61">
        <f>G17</f>
        <v>38488.44</v>
      </c>
      <c r="H16" s="61">
        <f>H17</f>
        <v>38488.44</v>
      </c>
      <c r="I16" s="61"/>
      <c r="J16" s="61">
        <f>J17</f>
        <v>38488.44</v>
      </c>
      <c r="K16" s="61">
        <f>K17</f>
        <v>38488.44</v>
      </c>
      <c r="L16" s="61"/>
    </row>
    <row r="17" spans="2:12" ht="12.75">
      <c r="B17" s="44" t="s">
        <v>224</v>
      </c>
      <c r="C17" s="48">
        <v>120</v>
      </c>
      <c r="D17" s="63">
        <f>E17</f>
        <v>38488.44</v>
      </c>
      <c r="E17" s="61">
        <v>38488.44</v>
      </c>
      <c r="F17" s="61"/>
      <c r="G17" s="60">
        <f>H17</f>
        <v>38488.44</v>
      </c>
      <c r="H17" s="61">
        <v>38488.44</v>
      </c>
      <c r="I17" s="61"/>
      <c r="J17" s="60">
        <f>K17</f>
        <v>38488.44</v>
      </c>
      <c r="K17" s="61">
        <v>38488.44</v>
      </c>
      <c r="L17" s="61"/>
    </row>
    <row r="18" spans="2:12" ht="12.75">
      <c r="B18" s="44"/>
      <c r="C18" s="48"/>
      <c r="D18" s="62"/>
      <c r="E18" s="61"/>
      <c r="F18" s="61"/>
      <c r="G18" s="61"/>
      <c r="H18" s="61"/>
      <c r="I18" s="61"/>
      <c r="J18" s="61"/>
      <c r="K18" s="61"/>
      <c r="L18" s="61"/>
    </row>
    <row r="19" spans="2:12" ht="12.75">
      <c r="B19" s="44" t="s">
        <v>180</v>
      </c>
      <c r="C19" s="48">
        <v>130</v>
      </c>
      <c r="D19" s="62">
        <f>E19</f>
        <v>1792000</v>
      </c>
      <c r="E19" s="61">
        <f>E21+E22+E23</f>
        <v>1792000</v>
      </c>
      <c r="F19" s="61"/>
      <c r="G19" s="61">
        <f>G21+G22+G23</f>
        <v>1792000</v>
      </c>
      <c r="H19" s="61">
        <f>H21+H22+H23</f>
        <v>1792000</v>
      </c>
      <c r="I19" s="61"/>
      <c r="J19" s="61">
        <f>J21+J22+J23</f>
        <v>1792000</v>
      </c>
      <c r="K19" s="61">
        <f>K21+K22+K23</f>
        <v>1792000</v>
      </c>
      <c r="L19" s="61"/>
    </row>
    <row r="20" spans="2:12" ht="12.75">
      <c r="B20" s="47" t="s">
        <v>21</v>
      </c>
      <c r="C20" s="48"/>
      <c r="D20" s="62"/>
      <c r="E20" s="61"/>
      <c r="F20" s="61"/>
      <c r="G20" s="61"/>
      <c r="H20" s="61"/>
      <c r="I20" s="61"/>
      <c r="J20" s="61"/>
      <c r="K20" s="61"/>
      <c r="L20" s="61"/>
    </row>
    <row r="21" spans="2:12" ht="12.75">
      <c r="B21" s="44" t="s">
        <v>260</v>
      </c>
      <c r="C21" s="48">
        <v>130</v>
      </c>
      <c r="D21" s="63">
        <f>E21</f>
        <v>560000</v>
      </c>
      <c r="E21" s="61">
        <f>((38*1600)+(16*1200))*7</f>
        <v>560000</v>
      </c>
      <c r="F21" s="61"/>
      <c r="G21" s="60">
        <f>H21</f>
        <v>560000</v>
      </c>
      <c r="H21" s="61">
        <f>E21</f>
        <v>560000</v>
      </c>
      <c r="I21" s="61"/>
      <c r="J21" s="60">
        <f>K21</f>
        <v>560000</v>
      </c>
      <c r="K21" s="61">
        <f>E21</f>
        <v>560000</v>
      </c>
      <c r="L21" s="61"/>
    </row>
    <row r="22" spans="2:12" ht="12.75">
      <c r="B22" s="44" t="s">
        <v>255</v>
      </c>
      <c r="C22" s="49">
        <v>130</v>
      </c>
      <c r="D22" s="63">
        <f>E22</f>
        <v>336000</v>
      </c>
      <c r="E22" s="61">
        <f>40*1200*7</f>
        <v>336000</v>
      </c>
      <c r="F22" s="61"/>
      <c r="G22" s="60">
        <f>H22</f>
        <v>336000</v>
      </c>
      <c r="H22" s="61">
        <f>E22</f>
        <v>336000</v>
      </c>
      <c r="I22" s="61"/>
      <c r="J22" s="60">
        <f>K22</f>
        <v>336000</v>
      </c>
      <c r="K22" s="61">
        <f>E22</f>
        <v>336000</v>
      </c>
      <c r="L22" s="61"/>
    </row>
    <row r="23" spans="2:12" ht="12.75">
      <c r="B23" s="44" t="s">
        <v>254</v>
      </c>
      <c r="C23" s="49">
        <v>130</v>
      </c>
      <c r="D23" s="63">
        <f>E23</f>
        <v>896000</v>
      </c>
      <c r="E23" s="61">
        <f>50*2560*7</f>
        <v>896000</v>
      </c>
      <c r="F23" s="61"/>
      <c r="G23" s="60">
        <f>H23</f>
        <v>896000</v>
      </c>
      <c r="H23" s="61">
        <f>E23</f>
        <v>896000</v>
      </c>
      <c r="I23" s="61"/>
      <c r="J23" s="60">
        <f>K23</f>
        <v>896000</v>
      </c>
      <c r="K23" s="61">
        <f>E23</f>
        <v>896000</v>
      </c>
      <c r="L23" s="61"/>
    </row>
    <row r="24" spans="2:12" ht="12.75">
      <c r="B24" s="44"/>
      <c r="C24" s="49"/>
      <c r="D24" s="63"/>
      <c r="E24" s="61"/>
      <c r="F24" s="61"/>
      <c r="G24" s="60"/>
      <c r="H24" s="61"/>
      <c r="I24" s="61"/>
      <c r="J24" s="60"/>
      <c r="K24" s="61"/>
      <c r="L24" s="61"/>
    </row>
    <row r="25" spans="2:12" ht="12.75">
      <c r="B25" s="44" t="s">
        <v>256</v>
      </c>
      <c r="C25" s="49">
        <v>180</v>
      </c>
      <c r="D25" s="63">
        <f>E25</f>
        <v>0</v>
      </c>
      <c r="E25" s="69"/>
      <c r="F25" s="69"/>
      <c r="G25" s="60">
        <f>H25</f>
        <v>0</v>
      </c>
      <c r="H25" s="69"/>
      <c r="I25" s="61"/>
      <c r="J25" s="60">
        <f>K25</f>
        <v>0</v>
      </c>
      <c r="K25" s="69"/>
      <c r="L25" s="61"/>
    </row>
    <row r="26" spans="2:12" ht="12.75">
      <c r="B26" s="44" t="s">
        <v>225</v>
      </c>
      <c r="C26" s="49">
        <v>130</v>
      </c>
      <c r="D26" s="69"/>
      <c r="E26" s="69"/>
      <c r="F26" s="69"/>
      <c r="G26" s="61"/>
      <c r="H26" s="61"/>
      <c r="I26" s="61"/>
      <c r="J26" s="61"/>
      <c r="K26" s="61"/>
      <c r="L26" s="61"/>
    </row>
    <row r="27" spans="1:12" ht="25.5">
      <c r="A27" s="71" t="s">
        <v>217</v>
      </c>
      <c r="B27" s="44" t="s">
        <v>222</v>
      </c>
      <c r="C27" s="49">
        <v>180</v>
      </c>
      <c r="D27" s="69"/>
      <c r="E27" s="69"/>
      <c r="F27" s="69"/>
      <c r="G27" s="61"/>
      <c r="H27" s="61"/>
      <c r="I27" s="61"/>
      <c r="J27" s="61"/>
      <c r="K27" s="61"/>
      <c r="L27" s="61"/>
    </row>
    <row r="28" spans="1:12" ht="25.5">
      <c r="A28" s="71" t="s">
        <v>218</v>
      </c>
      <c r="B28" s="44" t="s">
        <v>84</v>
      </c>
      <c r="C28" s="49">
        <v>180</v>
      </c>
      <c r="D28" s="63">
        <f>E28</f>
        <v>58975376</v>
      </c>
      <c r="E28" s="60">
        <v>58975376</v>
      </c>
      <c r="F28" s="60"/>
      <c r="G28" s="60">
        <f>H28</f>
        <v>59755150</v>
      </c>
      <c r="H28" s="60">
        <v>59755150</v>
      </c>
      <c r="I28" s="60"/>
      <c r="J28" s="60">
        <f>K28</f>
        <v>62253395</v>
      </c>
      <c r="K28" s="60">
        <v>62253395</v>
      </c>
      <c r="L28" s="60"/>
    </row>
    <row r="29" spans="2:12" ht="12.75">
      <c r="B29" s="44" t="s">
        <v>182</v>
      </c>
      <c r="C29" s="48">
        <v>180</v>
      </c>
      <c r="D29" s="63">
        <f>E29</f>
        <v>1296011</v>
      </c>
      <c r="E29" s="61">
        <v>1296011</v>
      </c>
      <c r="F29" s="61"/>
      <c r="G29" s="60">
        <f>H29</f>
        <v>1300673</v>
      </c>
      <c r="H29" s="61">
        <v>1300673</v>
      </c>
      <c r="I29" s="61"/>
      <c r="J29" s="60">
        <f>K29</f>
        <v>1303573</v>
      </c>
      <c r="K29" s="61">
        <v>1303573</v>
      </c>
      <c r="L29" s="61"/>
    </row>
    <row r="30" spans="1:12" ht="12.75">
      <c r="A30" s="71" t="s">
        <v>231</v>
      </c>
      <c r="B30" s="25" t="s">
        <v>170</v>
      </c>
      <c r="C30" s="30">
        <v>180</v>
      </c>
      <c r="D30" s="63"/>
      <c r="E30" s="64"/>
      <c r="F30" s="64"/>
      <c r="G30" s="60"/>
      <c r="H30" s="64"/>
      <c r="I30" s="64"/>
      <c r="J30" s="60"/>
      <c r="K30" s="64"/>
      <c r="L30" s="64"/>
    </row>
    <row r="31" spans="1:12" ht="12.75">
      <c r="A31" s="71" t="s">
        <v>234</v>
      </c>
      <c r="B31" s="31" t="s">
        <v>87</v>
      </c>
      <c r="C31" s="30">
        <v>400</v>
      </c>
      <c r="D31" s="63"/>
      <c r="E31" s="61"/>
      <c r="F31" s="61"/>
      <c r="G31" s="60"/>
      <c r="H31" s="61"/>
      <c r="I31" s="61"/>
      <c r="J31" s="60"/>
      <c r="K31" s="61"/>
      <c r="L31" s="61"/>
    </row>
    <row r="32" spans="2:12" ht="12.75">
      <c r="B32" s="32" t="s">
        <v>21</v>
      </c>
      <c r="C32" s="30" t="s">
        <v>88</v>
      </c>
      <c r="D32" s="63"/>
      <c r="E32" s="61"/>
      <c r="F32" s="61"/>
      <c r="G32" s="60"/>
      <c r="H32" s="61"/>
      <c r="I32" s="61"/>
      <c r="J32" s="60"/>
      <c r="K32" s="61"/>
      <c r="L32" s="61"/>
    </row>
    <row r="33" spans="2:12" ht="12.75">
      <c r="B33" s="31" t="s">
        <v>181</v>
      </c>
      <c r="C33" s="30" t="s">
        <v>88</v>
      </c>
      <c r="D33" s="63"/>
      <c r="E33" s="61"/>
      <c r="F33" s="61"/>
      <c r="G33" s="60"/>
      <c r="H33" s="61"/>
      <c r="I33" s="61"/>
      <c r="J33" s="60"/>
      <c r="K33" s="61"/>
      <c r="L33" s="61"/>
    </row>
    <row r="34" spans="2:12" ht="12.75">
      <c r="B34" s="31" t="s">
        <v>89</v>
      </c>
      <c r="C34" s="30" t="s">
        <v>88</v>
      </c>
      <c r="D34" s="63"/>
      <c r="E34" s="61"/>
      <c r="F34" s="61"/>
      <c r="G34" s="60"/>
      <c r="H34" s="61"/>
      <c r="I34" s="61"/>
      <c r="J34" s="60"/>
      <c r="K34" s="61"/>
      <c r="L34" s="61"/>
    </row>
    <row r="35" spans="2:12" ht="12.75">
      <c r="B35" s="31" t="s">
        <v>145</v>
      </c>
      <c r="C35" s="30" t="s">
        <v>88</v>
      </c>
      <c r="D35" s="63"/>
      <c r="E35" s="61"/>
      <c r="F35" s="61"/>
      <c r="G35" s="60"/>
      <c r="H35" s="61"/>
      <c r="I35" s="61"/>
      <c r="J35" s="60"/>
      <c r="K35" s="61"/>
      <c r="L35" s="61"/>
    </row>
    <row r="36" spans="2:12" ht="12.75">
      <c r="B36" s="31" t="s">
        <v>146</v>
      </c>
      <c r="C36" s="30" t="s">
        <v>88</v>
      </c>
      <c r="D36" s="63"/>
      <c r="E36" s="61"/>
      <c r="F36" s="61"/>
      <c r="G36" s="60"/>
      <c r="H36" s="61"/>
      <c r="I36" s="61"/>
      <c r="J36" s="60"/>
      <c r="K36" s="61"/>
      <c r="L36" s="61"/>
    </row>
    <row r="37" spans="2:12" ht="12.75">
      <c r="B37" s="33" t="s">
        <v>183</v>
      </c>
      <c r="C37" s="30"/>
      <c r="D37" s="68">
        <f>E37</f>
        <v>62181156.48</v>
      </c>
      <c r="E37" s="65">
        <f>E39+E69+E98</f>
        <v>62181156.48</v>
      </c>
      <c r="F37" s="65"/>
      <c r="G37" s="70">
        <f>H37</f>
        <v>62886311.44</v>
      </c>
      <c r="H37" s="65">
        <f>H39+H69+H98</f>
        <v>62886311.44</v>
      </c>
      <c r="I37" s="65"/>
      <c r="J37" s="70">
        <f>K37</f>
        <v>65387456.44</v>
      </c>
      <c r="K37" s="65">
        <f>K39+K69+K98</f>
        <v>65387456.44</v>
      </c>
      <c r="L37" s="61"/>
    </row>
    <row r="38" spans="2:12" ht="12.75">
      <c r="B38" s="31" t="s">
        <v>21</v>
      </c>
      <c r="C38" s="30"/>
      <c r="D38" s="63"/>
      <c r="E38" s="61"/>
      <c r="F38" s="61"/>
      <c r="G38" s="60"/>
      <c r="H38" s="61"/>
      <c r="I38" s="61"/>
      <c r="J38" s="60"/>
      <c r="K38" s="61"/>
      <c r="L38" s="61"/>
    </row>
    <row r="39" spans="1:12" ht="25.5">
      <c r="A39" s="71" t="s">
        <v>219</v>
      </c>
      <c r="B39" s="36" t="s">
        <v>171</v>
      </c>
      <c r="C39" s="30">
        <v>241</v>
      </c>
      <c r="D39" s="68">
        <f>E39</f>
        <v>58975376</v>
      </c>
      <c r="E39" s="70">
        <f>E40+E45+E63+E61</f>
        <v>58975376</v>
      </c>
      <c r="F39" s="70"/>
      <c r="G39" s="70">
        <f>H39</f>
        <v>59755150</v>
      </c>
      <c r="H39" s="70">
        <f>H40+H45+H63+H61</f>
        <v>59755150</v>
      </c>
      <c r="I39" s="70"/>
      <c r="J39" s="70">
        <f>K39</f>
        <v>62253395</v>
      </c>
      <c r="K39" s="70">
        <f>K40+K45+K63+K61</f>
        <v>62253395</v>
      </c>
      <c r="L39" s="60"/>
    </row>
    <row r="40" spans="2:12" ht="25.5">
      <c r="B40" s="31" t="s">
        <v>163</v>
      </c>
      <c r="C40" s="34"/>
      <c r="D40" s="68">
        <f>E40</f>
        <v>48651129</v>
      </c>
      <c r="E40" s="70">
        <f>SUM(E42:E44)</f>
        <v>48651129</v>
      </c>
      <c r="F40" s="60"/>
      <c r="G40" s="70">
        <f>H40</f>
        <v>49788754</v>
      </c>
      <c r="H40" s="70">
        <f>SUM(H42:H44)</f>
        <v>49788754</v>
      </c>
      <c r="I40" s="60"/>
      <c r="J40" s="70">
        <f>K40</f>
        <v>51908380</v>
      </c>
      <c r="K40" s="70">
        <f>SUM(K42:K44)</f>
        <v>51908380</v>
      </c>
      <c r="L40" s="60"/>
    </row>
    <row r="41" spans="2:12" ht="12.75">
      <c r="B41" s="32" t="s">
        <v>27</v>
      </c>
      <c r="C41" s="30"/>
      <c r="D41" s="63"/>
      <c r="E41" s="61"/>
      <c r="F41" s="61"/>
      <c r="G41" s="60"/>
      <c r="H41" s="61"/>
      <c r="I41" s="61"/>
      <c r="J41" s="60"/>
      <c r="K41" s="61"/>
      <c r="L41" s="61"/>
    </row>
    <row r="42" spans="2:12" ht="12.75">
      <c r="B42" s="31" t="s">
        <v>184</v>
      </c>
      <c r="C42" s="30"/>
      <c r="D42" s="63">
        <f>E42</f>
        <v>36638685</v>
      </c>
      <c r="E42" s="61">
        <v>36638685</v>
      </c>
      <c r="F42" s="61"/>
      <c r="G42" s="60">
        <f>H42</f>
        <v>37497331</v>
      </c>
      <c r="H42" s="61">
        <v>37497331</v>
      </c>
      <c r="I42" s="61"/>
      <c r="J42" s="60">
        <f>K42</f>
        <v>39121367</v>
      </c>
      <c r="K42" s="61">
        <v>39121367</v>
      </c>
      <c r="L42" s="61"/>
    </row>
    <row r="43" spans="2:12" ht="12.75">
      <c r="B43" s="31" t="s">
        <v>185</v>
      </c>
      <c r="C43" s="30"/>
      <c r="D43" s="63">
        <f>E43</f>
        <v>947563</v>
      </c>
      <c r="E43" s="61">
        <v>947563</v>
      </c>
      <c r="F43" s="61"/>
      <c r="G43" s="60">
        <f>H43</f>
        <v>967229</v>
      </c>
      <c r="H43" s="61">
        <v>967229</v>
      </c>
      <c r="I43" s="61"/>
      <c r="J43" s="60">
        <f>K43</f>
        <v>972361</v>
      </c>
      <c r="K43" s="61">
        <v>972361</v>
      </c>
      <c r="L43" s="61"/>
    </row>
    <row r="44" spans="2:12" ht="12.75">
      <c r="B44" s="31" t="s">
        <v>186</v>
      </c>
      <c r="C44" s="30"/>
      <c r="D44" s="63">
        <f>E44</f>
        <v>11064881</v>
      </c>
      <c r="E44" s="61">
        <v>11064881</v>
      </c>
      <c r="F44" s="61"/>
      <c r="G44" s="60">
        <f>H44</f>
        <v>11324194</v>
      </c>
      <c r="H44" s="61">
        <v>11324194</v>
      </c>
      <c r="I44" s="61"/>
      <c r="J44" s="60">
        <f>K44</f>
        <v>11814652</v>
      </c>
      <c r="K44" s="61">
        <v>11814652</v>
      </c>
      <c r="L44" s="61"/>
    </row>
    <row r="45" spans="2:12" ht="12.75">
      <c r="B45" s="31" t="s">
        <v>172</v>
      </c>
      <c r="C45" s="30"/>
      <c r="D45" s="68">
        <f>E45</f>
        <v>8306629</v>
      </c>
      <c r="E45" s="65">
        <f>SUM(E47:E52)</f>
        <v>8306629</v>
      </c>
      <c r="F45" s="61"/>
      <c r="G45" s="70">
        <f>H45</f>
        <v>8015286</v>
      </c>
      <c r="H45" s="65">
        <f>SUM(H47:H52)</f>
        <v>8015286</v>
      </c>
      <c r="I45" s="61"/>
      <c r="J45" s="70">
        <f>K45</f>
        <v>8385295</v>
      </c>
      <c r="K45" s="65">
        <f>SUM(K47:K52)</f>
        <v>8385295</v>
      </c>
      <c r="L45" s="61"/>
    </row>
    <row r="46" spans="2:12" ht="12.75">
      <c r="B46" s="37" t="s">
        <v>27</v>
      </c>
      <c r="C46" s="34"/>
      <c r="D46" s="63"/>
      <c r="E46" s="60"/>
      <c r="F46" s="60"/>
      <c r="G46" s="60"/>
      <c r="H46" s="60"/>
      <c r="I46" s="60"/>
      <c r="J46" s="60"/>
      <c r="K46" s="60"/>
      <c r="L46" s="60"/>
    </row>
    <row r="47" spans="2:12" ht="12.75">
      <c r="B47" s="31" t="s">
        <v>187</v>
      </c>
      <c r="C47" s="30"/>
      <c r="D47" s="63">
        <f>E47</f>
        <v>70340</v>
      </c>
      <c r="E47" s="61">
        <v>70340</v>
      </c>
      <c r="F47" s="61"/>
      <c r="G47" s="60">
        <f>H47</f>
        <v>70340</v>
      </c>
      <c r="H47" s="61">
        <v>70340</v>
      </c>
      <c r="I47" s="61"/>
      <c r="J47" s="60">
        <f>K47</f>
        <v>70340</v>
      </c>
      <c r="K47" s="61">
        <v>70340</v>
      </c>
      <c r="L47" s="61"/>
    </row>
    <row r="48" spans="2:12" ht="12.75">
      <c r="B48" s="31" t="s">
        <v>173</v>
      </c>
      <c r="C48" s="30"/>
      <c r="D48" s="63">
        <f>E48</f>
        <v>0</v>
      </c>
      <c r="E48" s="61">
        <f>20333+250-6999.8-13583.2</f>
        <v>0</v>
      </c>
      <c r="F48" s="61"/>
      <c r="G48" s="60">
        <f>H48</f>
        <v>0</v>
      </c>
      <c r="H48" s="61">
        <v>0</v>
      </c>
      <c r="I48" s="61"/>
      <c r="J48" s="60">
        <f>K48</f>
        <v>0</v>
      </c>
      <c r="K48" s="61">
        <v>0</v>
      </c>
      <c r="L48" s="61"/>
    </row>
    <row r="49" spans="2:12" ht="12.75">
      <c r="B49" s="31" t="s">
        <v>165</v>
      </c>
      <c r="C49" s="30"/>
      <c r="D49" s="63">
        <f>E49</f>
        <v>6477310</v>
      </c>
      <c r="E49" s="61">
        <v>6477310</v>
      </c>
      <c r="F49" s="61"/>
      <c r="G49" s="60">
        <f>H49</f>
        <v>6768787</v>
      </c>
      <c r="H49" s="61">
        <v>6768787</v>
      </c>
      <c r="I49" s="61"/>
      <c r="J49" s="60">
        <f>K49</f>
        <v>7059846</v>
      </c>
      <c r="K49" s="61">
        <v>7059846</v>
      </c>
      <c r="L49" s="61"/>
    </row>
    <row r="50" spans="2:12" ht="12.75">
      <c r="B50" s="31" t="s">
        <v>147</v>
      </c>
      <c r="C50" s="34"/>
      <c r="D50" s="63"/>
      <c r="E50" s="60">
        <v>440120</v>
      </c>
      <c r="F50" s="60"/>
      <c r="G50" s="60"/>
      <c r="H50" s="60"/>
      <c r="I50" s="60"/>
      <c r="J50" s="60"/>
      <c r="K50" s="60"/>
      <c r="L50" s="60"/>
    </row>
    <row r="51" spans="2:12" ht="12.75">
      <c r="B51" s="31" t="s">
        <v>148</v>
      </c>
      <c r="C51" s="34"/>
      <c r="D51" s="63">
        <f>E51</f>
        <v>544856</v>
      </c>
      <c r="E51" s="60">
        <v>544856</v>
      </c>
      <c r="F51" s="60"/>
      <c r="G51" s="60">
        <f>H51</f>
        <v>502156</v>
      </c>
      <c r="H51" s="60">
        <v>502156</v>
      </c>
      <c r="I51" s="60"/>
      <c r="J51" s="60">
        <f>K51</f>
        <v>544856</v>
      </c>
      <c r="K51" s="60">
        <v>544856</v>
      </c>
      <c r="L51" s="60"/>
    </row>
    <row r="52" spans="2:12" ht="12.75">
      <c r="B52" s="31" t="s">
        <v>149</v>
      </c>
      <c r="C52" s="30"/>
      <c r="D52" s="63">
        <f>E52</f>
        <v>774003</v>
      </c>
      <c r="E52" s="61">
        <v>774003</v>
      </c>
      <c r="F52" s="61"/>
      <c r="G52" s="60">
        <f>H52</f>
        <v>674003</v>
      </c>
      <c r="H52" s="61">
        <v>674003</v>
      </c>
      <c r="I52" s="61"/>
      <c r="J52" s="60">
        <f>K52</f>
        <v>710253</v>
      </c>
      <c r="K52" s="61">
        <v>710253</v>
      </c>
      <c r="L52" s="61"/>
    </row>
    <row r="53" spans="2:12" ht="12.75">
      <c r="B53" s="31" t="s">
        <v>150</v>
      </c>
      <c r="C53" s="34"/>
      <c r="D53" s="63"/>
      <c r="E53" s="60"/>
      <c r="F53" s="60"/>
      <c r="G53" s="60"/>
      <c r="H53" s="60"/>
      <c r="I53" s="60"/>
      <c r="J53" s="60"/>
      <c r="K53" s="60"/>
      <c r="L53" s="60"/>
    </row>
    <row r="54" spans="2:12" ht="12.75">
      <c r="B54" s="31" t="s">
        <v>174</v>
      </c>
      <c r="C54" s="30"/>
      <c r="D54" s="73">
        <f>E54</f>
        <v>0</v>
      </c>
      <c r="E54" s="65">
        <f>SUM(E56:E57)</f>
        <v>0</v>
      </c>
      <c r="F54" s="61"/>
      <c r="G54" s="70">
        <f>H54</f>
        <v>0</v>
      </c>
      <c r="H54" s="65">
        <f>SUM(H56:H57)</f>
        <v>0</v>
      </c>
      <c r="I54" s="61"/>
      <c r="J54" s="70">
        <f>K54</f>
        <v>0</v>
      </c>
      <c r="K54" s="65">
        <f>SUM(K56:K57)</f>
        <v>0</v>
      </c>
      <c r="L54" s="61"/>
    </row>
    <row r="55" spans="2:12" ht="12.75">
      <c r="B55" s="32" t="s">
        <v>27</v>
      </c>
      <c r="C55" s="30"/>
      <c r="D55" s="63"/>
      <c r="E55" s="61"/>
      <c r="F55" s="61"/>
      <c r="G55" s="60"/>
      <c r="H55" s="61"/>
      <c r="I55" s="61"/>
      <c r="J55" s="60"/>
      <c r="K55" s="61"/>
      <c r="L55" s="61"/>
    </row>
    <row r="56" spans="2:12" ht="25.5">
      <c r="B56" s="31" t="s">
        <v>90</v>
      </c>
      <c r="C56" s="30"/>
      <c r="D56" s="63"/>
      <c r="E56" s="61"/>
      <c r="F56" s="61"/>
      <c r="G56" s="60"/>
      <c r="H56" s="61"/>
      <c r="I56" s="61"/>
      <c r="J56" s="60"/>
      <c r="K56" s="61"/>
      <c r="L56" s="61"/>
    </row>
    <row r="57" spans="2:12" ht="12.75">
      <c r="B57" s="31" t="s">
        <v>167</v>
      </c>
      <c r="C57" s="30"/>
      <c r="D57" s="68">
        <f>E57</f>
        <v>0</v>
      </c>
      <c r="E57" s="65">
        <f>SUM(E59:E60)</f>
        <v>0</v>
      </c>
      <c r="F57" s="61"/>
      <c r="G57" s="70">
        <f>H57</f>
        <v>0</v>
      </c>
      <c r="H57" s="65">
        <f>SUM(H59:H60)</f>
        <v>0</v>
      </c>
      <c r="I57" s="61"/>
      <c r="J57" s="70">
        <f>K57</f>
        <v>0</v>
      </c>
      <c r="K57" s="65">
        <f>SUM(K59:K60)</f>
        <v>0</v>
      </c>
      <c r="L57" s="61"/>
    </row>
    <row r="58" spans="2:12" ht="12.75">
      <c r="B58" s="32" t="s">
        <v>27</v>
      </c>
      <c r="C58" s="30"/>
      <c r="D58" s="63"/>
      <c r="E58" s="61"/>
      <c r="F58" s="61"/>
      <c r="G58" s="60"/>
      <c r="H58" s="61"/>
      <c r="I58" s="61"/>
      <c r="J58" s="60"/>
      <c r="K58" s="61"/>
      <c r="L58" s="61"/>
    </row>
    <row r="59" spans="2:12" ht="12.75">
      <c r="B59" s="31" t="s">
        <v>151</v>
      </c>
      <c r="C59" s="34"/>
      <c r="D59" s="63"/>
      <c r="E59" s="60"/>
      <c r="F59" s="60"/>
      <c r="G59" s="60"/>
      <c r="H59" s="60"/>
      <c r="I59" s="60"/>
      <c r="J59" s="60"/>
      <c r="K59" s="60"/>
      <c r="L59" s="60"/>
    </row>
    <row r="60" spans="2:12" ht="25.5">
      <c r="B60" s="31" t="s">
        <v>152</v>
      </c>
      <c r="C60" s="34"/>
      <c r="D60" s="63"/>
      <c r="E60" s="60"/>
      <c r="F60" s="60"/>
      <c r="G60" s="60"/>
      <c r="H60" s="60"/>
      <c r="I60" s="60"/>
      <c r="J60" s="60"/>
      <c r="K60" s="60"/>
      <c r="L60" s="60"/>
    </row>
    <row r="61" spans="2:12" ht="12.75">
      <c r="B61" s="31" t="s">
        <v>175</v>
      </c>
      <c r="C61" s="30"/>
      <c r="D61" s="63">
        <f>E61</f>
        <v>103000</v>
      </c>
      <c r="E61" s="61">
        <v>103000</v>
      </c>
      <c r="F61" s="61"/>
      <c r="G61" s="60">
        <f>H61</f>
        <v>103000</v>
      </c>
      <c r="H61" s="61">
        <v>103000</v>
      </c>
      <c r="I61" s="61"/>
      <c r="J61" s="60">
        <f>K61</f>
        <v>103000</v>
      </c>
      <c r="K61" s="61">
        <v>103000</v>
      </c>
      <c r="L61" s="61"/>
    </row>
    <row r="62" spans="2:12" ht="12.75">
      <c r="B62" s="32" t="s">
        <v>21</v>
      </c>
      <c r="C62" s="30"/>
      <c r="D62" s="63"/>
      <c r="E62" s="61"/>
      <c r="F62" s="61"/>
      <c r="G62" s="60"/>
      <c r="H62" s="61"/>
      <c r="I62" s="61"/>
      <c r="J62" s="60"/>
      <c r="K62" s="61"/>
      <c r="L62" s="61"/>
    </row>
    <row r="63" spans="2:12" ht="12.75">
      <c r="B63" s="31" t="s">
        <v>159</v>
      </c>
      <c r="C63" s="34"/>
      <c r="D63" s="68">
        <f>E63</f>
        <v>1914618</v>
      </c>
      <c r="E63" s="70">
        <f>SUM(E65:E68)</f>
        <v>1914618</v>
      </c>
      <c r="F63" s="60"/>
      <c r="G63" s="70">
        <f>H63</f>
        <v>1848110</v>
      </c>
      <c r="H63" s="70">
        <f>SUM(H65:H68)</f>
        <v>1848110</v>
      </c>
      <c r="I63" s="60"/>
      <c r="J63" s="70">
        <f>K63</f>
        <v>1856720</v>
      </c>
      <c r="K63" s="70">
        <f>SUM(K65:K68)</f>
        <v>1856720</v>
      </c>
      <c r="L63" s="60"/>
    </row>
    <row r="64" spans="2:12" ht="12.75">
      <c r="B64" s="37" t="s">
        <v>27</v>
      </c>
      <c r="C64" s="34"/>
      <c r="D64" s="63"/>
      <c r="E64" s="60"/>
      <c r="F64" s="60"/>
      <c r="G64" s="60"/>
      <c r="H64" s="60"/>
      <c r="I64" s="60"/>
      <c r="J64" s="60"/>
      <c r="K64" s="60"/>
      <c r="L64" s="60"/>
    </row>
    <row r="65" spans="2:12" ht="12.75">
      <c r="B65" s="31" t="s">
        <v>153</v>
      </c>
      <c r="C65" s="34"/>
      <c r="D65" s="63">
        <f>E65</f>
        <v>1594449</v>
      </c>
      <c r="E65" s="60">
        <v>1594449</v>
      </c>
      <c r="F65" s="60"/>
      <c r="G65" s="60">
        <f>H65</f>
        <v>1611670</v>
      </c>
      <c r="H65" s="60">
        <v>1611670</v>
      </c>
      <c r="I65" s="60"/>
      <c r="J65" s="60">
        <f>K65</f>
        <v>1620280</v>
      </c>
      <c r="K65" s="60">
        <v>1620280</v>
      </c>
      <c r="L65" s="60"/>
    </row>
    <row r="66" spans="2:12" ht="12.75">
      <c r="B66" s="31" t="s">
        <v>160</v>
      </c>
      <c r="C66" s="34"/>
      <c r="D66" s="63"/>
      <c r="E66" s="60"/>
      <c r="F66" s="60"/>
      <c r="G66" s="60"/>
      <c r="H66" s="60"/>
      <c r="I66" s="60"/>
      <c r="J66" s="60"/>
      <c r="K66" s="60"/>
      <c r="L66" s="60"/>
    </row>
    <row r="67" spans="2:12" ht="25.5">
      <c r="B67" s="31" t="s">
        <v>155</v>
      </c>
      <c r="C67" s="34"/>
      <c r="D67" s="63"/>
      <c r="E67" s="60"/>
      <c r="F67" s="60"/>
      <c r="G67" s="60"/>
      <c r="H67" s="60"/>
      <c r="I67" s="60"/>
      <c r="J67" s="60"/>
      <c r="K67" s="60"/>
      <c r="L67" s="60"/>
    </row>
    <row r="68" spans="2:12" ht="12.75">
      <c r="B68" s="31" t="s">
        <v>161</v>
      </c>
      <c r="C68" s="30"/>
      <c r="D68" s="63">
        <f>E68</f>
        <v>320169</v>
      </c>
      <c r="E68" s="61">
        <v>320169</v>
      </c>
      <c r="F68" s="61"/>
      <c r="G68" s="60">
        <f>H68</f>
        <v>236440</v>
      </c>
      <c r="H68" s="61">
        <v>236440</v>
      </c>
      <c r="I68" s="61"/>
      <c r="J68" s="60">
        <f>K68</f>
        <v>236440</v>
      </c>
      <c r="K68" s="61">
        <v>236440</v>
      </c>
      <c r="L68" s="61"/>
    </row>
    <row r="69" spans="1:12" ht="12.75">
      <c r="A69" s="71" t="s">
        <v>216</v>
      </c>
      <c r="B69" s="33" t="s">
        <v>162</v>
      </c>
      <c r="C69" s="30">
        <v>241</v>
      </c>
      <c r="D69" s="68">
        <f>E69</f>
        <v>1296011</v>
      </c>
      <c r="E69" s="65">
        <f>E70+E75+E83+E86+E90</f>
        <v>1296011</v>
      </c>
      <c r="F69" s="61"/>
      <c r="G69" s="70">
        <f>H69</f>
        <v>1300673</v>
      </c>
      <c r="H69" s="65">
        <f>H70+H75+H83+H86+H90</f>
        <v>1300673</v>
      </c>
      <c r="I69" s="61"/>
      <c r="J69" s="70">
        <f>K69</f>
        <v>1303573</v>
      </c>
      <c r="K69" s="65">
        <f>K70+K75+K83+K86+K90</f>
        <v>1303573</v>
      </c>
      <c r="L69" s="61"/>
    </row>
    <row r="70" spans="1:12" ht="25.5">
      <c r="A70" s="71" t="s">
        <v>217</v>
      </c>
      <c r="B70" s="31" t="s">
        <v>163</v>
      </c>
      <c r="C70" s="34"/>
      <c r="D70" s="68">
        <f>E70</f>
        <v>95561</v>
      </c>
      <c r="E70" s="70">
        <f>SUM(E72:E74)</f>
        <v>95561</v>
      </c>
      <c r="F70" s="60"/>
      <c r="G70" s="60">
        <f>H70</f>
        <v>102673</v>
      </c>
      <c r="H70" s="70">
        <f>SUM(H72:H74)</f>
        <v>102673</v>
      </c>
      <c r="I70" s="60"/>
      <c r="J70" s="60">
        <f>K70</f>
        <v>106273</v>
      </c>
      <c r="K70" s="70">
        <f>SUM(K72:K74)</f>
        <v>106273</v>
      </c>
      <c r="L70" s="60"/>
    </row>
    <row r="71" spans="1:12" ht="12.75">
      <c r="A71" s="71" t="s">
        <v>218</v>
      </c>
      <c r="B71" s="32" t="s">
        <v>27</v>
      </c>
      <c r="C71" s="30"/>
      <c r="D71" s="63"/>
      <c r="E71" s="61"/>
      <c r="F71" s="61"/>
      <c r="G71" s="60"/>
      <c r="H71" s="61"/>
      <c r="I71" s="61"/>
      <c r="J71" s="60"/>
      <c r="K71" s="61"/>
      <c r="L71" s="61"/>
    </row>
    <row r="72" spans="2:12" ht="12.75">
      <c r="B72" s="31" t="s">
        <v>184</v>
      </c>
      <c r="C72" s="30"/>
      <c r="D72" s="63">
        <f>E72</f>
        <v>73395</v>
      </c>
      <c r="E72" s="61">
        <v>73395</v>
      </c>
      <c r="F72" s="61"/>
      <c r="G72" s="60">
        <f>H72</f>
        <v>78850</v>
      </c>
      <c r="H72" s="61">
        <v>78850</v>
      </c>
      <c r="I72" s="61"/>
      <c r="J72" s="60">
        <f>K72</f>
        <v>81650</v>
      </c>
      <c r="K72" s="61">
        <v>81650</v>
      </c>
      <c r="L72" s="61"/>
    </row>
    <row r="73" spans="2:12" ht="12.75">
      <c r="B73" s="31" t="s">
        <v>185</v>
      </c>
      <c r="C73" s="30"/>
      <c r="D73" s="63"/>
      <c r="E73" s="61"/>
      <c r="F73" s="61"/>
      <c r="G73" s="60"/>
      <c r="H73" s="61"/>
      <c r="I73" s="61"/>
      <c r="J73" s="60"/>
      <c r="K73" s="61"/>
      <c r="L73" s="61"/>
    </row>
    <row r="74" spans="2:12" ht="12.75">
      <c r="B74" s="31" t="s">
        <v>186</v>
      </c>
      <c r="C74" s="30"/>
      <c r="D74" s="63">
        <f>E74</f>
        <v>22166</v>
      </c>
      <c r="E74" s="61">
        <v>22166</v>
      </c>
      <c r="F74" s="61"/>
      <c r="G74" s="60">
        <f>H74</f>
        <v>23823</v>
      </c>
      <c r="H74" s="61">
        <v>23823</v>
      </c>
      <c r="I74" s="61"/>
      <c r="J74" s="60">
        <f>K74</f>
        <v>24623</v>
      </c>
      <c r="K74" s="61">
        <v>24623</v>
      </c>
      <c r="L74" s="61"/>
    </row>
    <row r="75" spans="2:12" ht="12.75">
      <c r="B75" s="31" t="s">
        <v>172</v>
      </c>
      <c r="C75" s="30"/>
      <c r="D75" s="68">
        <f>E75</f>
        <v>1135450</v>
      </c>
      <c r="E75" s="65">
        <f>SUM(E77:E82)</f>
        <v>1135450</v>
      </c>
      <c r="F75" s="61"/>
      <c r="G75" s="70">
        <f>H75</f>
        <v>1133000</v>
      </c>
      <c r="H75" s="65">
        <f>SUM(H77:H82)</f>
        <v>1133000</v>
      </c>
      <c r="I75" s="61"/>
      <c r="J75" s="70">
        <f>K75</f>
        <v>1132300</v>
      </c>
      <c r="K75" s="65">
        <f>SUM(K77:K82)</f>
        <v>1132300</v>
      </c>
      <c r="L75" s="61"/>
    </row>
    <row r="76" spans="2:12" ht="12.75">
      <c r="B76" s="37" t="s">
        <v>27</v>
      </c>
      <c r="C76" s="34"/>
      <c r="D76" s="63"/>
      <c r="E76" s="60"/>
      <c r="F76" s="60"/>
      <c r="G76" s="60"/>
      <c r="H76" s="60"/>
      <c r="I76" s="60"/>
      <c r="J76" s="60"/>
      <c r="K76" s="60"/>
      <c r="L76" s="60"/>
    </row>
    <row r="77" spans="2:12" ht="12.75">
      <c r="B77" s="31" t="s">
        <v>187</v>
      </c>
      <c r="C77" s="30"/>
      <c r="D77" s="63"/>
      <c r="E77" s="61"/>
      <c r="F77" s="61"/>
      <c r="G77" s="60"/>
      <c r="H77" s="61"/>
      <c r="I77" s="61"/>
      <c r="J77" s="60"/>
      <c r="K77" s="61"/>
      <c r="L77" s="61"/>
    </row>
    <row r="78" spans="2:12" ht="12.75">
      <c r="B78" s="31" t="s">
        <v>173</v>
      </c>
      <c r="C78" s="30"/>
      <c r="D78" s="63"/>
      <c r="E78" s="61"/>
      <c r="F78" s="61"/>
      <c r="G78" s="60"/>
      <c r="H78" s="61"/>
      <c r="I78" s="61"/>
      <c r="J78" s="60"/>
      <c r="K78" s="61"/>
      <c r="L78" s="61"/>
    </row>
    <row r="79" spans="2:12" ht="12.75">
      <c r="B79" s="31" t="s">
        <v>165</v>
      </c>
      <c r="C79" s="30"/>
      <c r="D79" s="63"/>
      <c r="E79" s="61"/>
      <c r="F79" s="61"/>
      <c r="G79" s="60"/>
      <c r="H79" s="61"/>
      <c r="I79" s="61"/>
      <c r="J79" s="60"/>
      <c r="K79" s="61"/>
      <c r="L79" s="61"/>
    </row>
    <row r="80" spans="2:12" ht="12.75">
      <c r="B80" s="31" t="s">
        <v>147</v>
      </c>
      <c r="C80" s="34"/>
      <c r="D80" s="63"/>
      <c r="E80" s="60"/>
      <c r="F80" s="60"/>
      <c r="G80" s="60"/>
      <c r="H80" s="60"/>
      <c r="I80" s="60"/>
      <c r="J80" s="60"/>
      <c r="K80" s="60"/>
      <c r="L80" s="60"/>
    </row>
    <row r="81" spans="2:12" ht="12.75">
      <c r="B81" s="31" t="s">
        <v>148</v>
      </c>
      <c r="C81" s="38"/>
      <c r="D81" s="63">
        <f>E81</f>
        <v>1110000</v>
      </c>
      <c r="E81" s="60">
        <v>1110000</v>
      </c>
      <c r="F81" s="60"/>
      <c r="G81" s="60">
        <f>H81</f>
        <v>1110000</v>
      </c>
      <c r="H81" s="60">
        <v>1110000</v>
      </c>
      <c r="I81" s="60"/>
      <c r="J81" s="60">
        <f>K81</f>
        <v>1110000</v>
      </c>
      <c r="K81" s="60">
        <v>1110000</v>
      </c>
      <c r="L81" s="60"/>
    </row>
    <row r="82" spans="2:12" ht="12.75">
      <c r="B82" s="31" t="s">
        <v>91</v>
      </c>
      <c r="C82" s="30"/>
      <c r="D82" s="63">
        <f>E82</f>
        <v>25450</v>
      </c>
      <c r="E82" s="61">
        <v>25450</v>
      </c>
      <c r="F82" s="61"/>
      <c r="G82" s="60">
        <f>H82</f>
        <v>23000</v>
      </c>
      <c r="H82" s="61">
        <v>23000</v>
      </c>
      <c r="I82" s="61"/>
      <c r="J82" s="60">
        <f>K82</f>
        <v>22300</v>
      </c>
      <c r="K82" s="61">
        <v>22300</v>
      </c>
      <c r="L82" s="61"/>
    </row>
    <row r="83" spans="2:12" ht="25.5">
      <c r="B83" s="31" t="s">
        <v>154</v>
      </c>
      <c r="C83" s="34"/>
      <c r="D83" s="68">
        <f>E83</f>
        <v>0</v>
      </c>
      <c r="E83" s="70">
        <f>SUM(E85)</f>
        <v>0</v>
      </c>
      <c r="F83" s="60"/>
      <c r="G83" s="70">
        <f>H83</f>
        <v>0</v>
      </c>
      <c r="H83" s="70">
        <f>SUM(H85)</f>
        <v>0</v>
      </c>
      <c r="I83" s="60"/>
      <c r="J83" s="70">
        <f>K83</f>
        <v>0</v>
      </c>
      <c r="K83" s="70">
        <f>SUM(K85)</f>
        <v>0</v>
      </c>
      <c r="L83" s="60"/>
    </row>
    <row r="84" spans="2:12" ht="12.75">
      <c r="B84" s="32" t="s">
        <v>27</v>
      </c>
      <c r="C84" s="30"/>
      <c r="D84" s="63"/>
      <c r="E84" s="61"/>
      <c r="F84" s="61"/>
      <c r="G84" s="60"/>
      <c r="H84" s="61"/>
      <c r="I84" s="61"/>
      <c r="J84" s="60"/>
      <c r="K84" s="61"/>
      <c r="L84" s="61"/>
    </row>
    <row r="85" spans="2:12" ht="25.5">
      <c r="B85" s="31" t="s">
        <v>90</v>
      </c>
      <c r="C85" s="30"/>
      <c r="D85" s="63"/>
      <c r="E85" s="61"/>
      <c r="F85" s="61"/>
      <c r="G85" s="60"/>
      <c r="H85" s="61"/>
      <c r="I85" s="61"/>
      <c r="J85" s="60"/>
      <c r="K85" s="61"/>
      <c r="L85" s="61"/>
    </row>
    <row r="86" spans="2:12" ht="12.75">
      <c r="B86" s="31" t="s">
        <v>167</v>
      </c>
      <c r="C86" s="30"/>
      <c r="D86" s="68">
        <f>E86</f>
        <v>0</v>
      </c>
      <c r="E86" s="65">
        <f>SUM(E88:E89)</f>
        <v>0</v>
      </c>
      <c r="F86" s="61"/>
      <c r="G86" s="70">
        <f>H86</f>
        <v>0</v>
      </c>
      <c r="H86" s="65">
        <f>SUM(H88:H89)</f>
        <v>0</v>
      </c>
      <c r="I86" s="61"/>
      <c r="J86" s="70">
        <f>K86</f>
        <v>0</v>
      </c>
      <c r="K86" s="65">
        <f>SUM(K88:K89)</f>
        <v>0</v>
      </c>
      <c r="L86" s="61"/>
    </row>
    <row r="87" spans="2:12" ht="12.75">
      <c r="B87" s="32" t="s">
        <v>27</v>
      </c>
      <c r="C87" s="30"/>
      <c r="D87" s="63"/>
      <c r="E87" s="61"/>
      <c r="F87" s="61"/>
      <c r="G87" s="60"/>
      <c r="H87" s="61"/>
      <c r="I87" s="61"/>
      <c r="J87" s="60"/>
      <c r="K87" s="61"/>
      <c r="L87" s="61"/>
    </row>
    <row r="88" spans="2:12" ht="12.75">
      <c r="B88" s="31" t="s">
        <v>151</v>
      </c>
      <c r="C88" s="34"/>
      <c r="D88" s="63"/>
      <c r="E88" s="60"/>
      <c r="F88" s="60"/>
      <c r="G88" s="60"/>
      <c r="H88" s="60"/>
      <c r="I88" s="60"/>
      <c r="J88" s="60"/>
      <c r="K88" s="60"/>
      <c r="L88" s="60"/>
    </row>
    <row r="89" spans="2:12" ht="25.5">
      <c r="B89" s="31" t="s">
        <v>152</v>
      </c>
      <c r="C89" s="34"/>
      <c r="D89" s="63"/>
      <c r="E89" s="60"/>
      <c r="F89" s="60"/>
      <c r="G89" s="60"/>
      <c r="H89" s="60"/>
      <c r="I89" s="60"/>
      <c r="J89" s="60"/>
      <c r="K89" s="60"/>
      <c r="L89" s="60"/>
    </row>
    <row r="90" spans="2:12" ht="12.75">
      <c r="B90" s="31" t="s">
        <v>175</v>
      </c>
      <c r="C90" s="30"/>
      <c r="D90" s="68">
        <f>E90</f>
        <v>65000</v>
      </c>
      <c r="E90" s="65">
        <f>SUM(E94:E97)</f>
        <v>65000</v>
      </c>
      <c r="F90" s="61"/>
      <c r="G90" s="70">
        <f>H90</f>
        <v>65000</v>
      </c>
      <c r="H90" s="65">
        <f>SUM(H94:H97)</f>
        <v>65000</v>
      </c>
      <c r="I90" s="61"/>
      <c r="J90" s="70">
        <f>K90</f>
        <v>65000</v>
      </c>
      <c r="K90" s="65">
        <f>SUM(K94:K97)</f>
        <v>65000</v>
      </c>
      <c r="L90" s="61"/>
    </row>
    <row r="91" spans="2:12" ht="12.75">
      <c r="B91" s="37" t="s">
        <v>21</v>
      </c>
      <c r="C91" s="34"/>
      <c r="D91" s="63"/>
      <c r="E91" s="60"/>
      <c r="F91" s="60"/>
      <c r="G91" s="60"/>
      <c r="H91" s="60"/>
      <c r="I91" s="60"/>
      <c r="J91" s="60"/>
      <c r="K91" s="60"/>
      <c r="L91" s="60"/>
    </row>
    <row r="92" spans="2:12" ht="12.75">
      <c r="B92" s="31" t="s">
        <v>188</v>
      </c>
      <c r="C92" s="30"/>
      <c r="D92" s="63"/>
      <c r="E92" s="61"/>
      <c r="F92" s="61"/>
      <c r="G92" s="60"/>
      <c r="H92" s="61"/>
      <c r="I92" s="61"/>
      <c r="J92" s="60"/>
      <c r="K92" s="61"/>
      <c r="L92" s="61"/>
    </row>
    <row r="93" spans="2:12" ht="12.75">
      <c r="B93" s="32" t="s">
        <v>27</v>
      </c>
      <c r="C93" s="30"/>
      <c r="D93" s="63"/>
      <c r="E93" s="61"/>
      <c r="F93" s="61"/>
      <c r="G93" s="60"/>
      <c r="H93" s="61"/>
      <c r="I93" s="61"/>
      <c r="J93" s="60"/>
      <c r="K93" s="61"/>
      <c r="L93" s="61"/>
    </row>
    <row r="94" spans="2:12" ht="12.75">
      <c r="B94" s="31" t="s">
        <v>153</v>
      </c>
      <c r="C94" s="34"/>
      <c r="D94" s="63">
        <f>E94</f>
        <v>0</v>
      </c>
      <c r="E94" s="60"/>
      <c r="F94" s="60"/>
      <c r="G94" s="60"/>
      <c r="H94" s="60"/>
      <c r="I94" s="60"/>
      <c r="J94" s="60"/>
      <c r="K94" s="60"/>
      <c r="L94" s="60"/>
    </row>
    <row r="95" spans="2:12" ht="12.75">
      <c r="B95" s="31" t="s">
        <v>160</v>
      </c>
      <c r="C95" s="34"/>
      <c r="D95" s="63"/>
      <c r="E95" s="60"/>
      <c r="F95" s="60"/>
      <c r="G95" s="60"/>
      <c r="H95" s="60"/>
      <c r="I95" s="60"/>
      <c r="J95" s="60"/>
      <c r="K95" s="60"/>
      <c r="L95" s="60"/>
    </row>
    <row r="96" spans="2:12" ht="25.5">
      <c r="B96" s="31" t="s">
        <v>156</v>
      </c>
      <c r="C96" s="34"/>
      <c r="D96" s="63"/>
      <c r="E96" s="60"/>
      <c r="F96" s="60"/>
      <c r="G96" s="60"/>
      <c r="H96" s="60"/>
      <c r="I96" s="60"/>
      <c r="J96" s="60"/>
      <c r="K96" s="60"/>
      <c r="L96" s="60"/>
    </row>
    <row r="97" spans="2:12" ht="12.75">
      <c r="B97" s="31" t="s">
        <v>92</v>
      </c>
      <c r="C97" s="30"/>
      <c r="D97" s="63">
        <f>E97</f>
        <v>65000</v>
      </c>
      <c r="E97" s="61">
        <v>65000</v>
      </c>
      <c r="F97" s="61"/>
      <c r="G97" s="60">
        <f>H97</f>
        <v>65000</v>
      </c>
      <c r="H97" s="61">
        <v>65000</v>
      </c>
      <c r="I97" s="61"/>
      <c r="J97" s="60">
        <f aca="true" t="shared" si="0" ref="J97:J135">K97</f>
        <v>65000</v>
      </c>
      <c r="K97" s="61">
        <v>65000</v>
      </c>
      <c r="L97" s="61"/>
    </row>
    <row r="98" spans="1:12" ht="12.75">
      <c r="A98" s="71" t="s">
        <v>220</v>
      </c>
      <c r="B98" s="33" t="s">
        <v>93</v>
      </c>
      <c r="C98" s="30"/>
      <c r="D98" s="68">
        <f>E98</f>
        <v>1909769.48</v>
      </c>
      <c r="E98" s="65">
        <f>E99+E104+E119</f>
        <v>1909769.48</v>
      </c>
      <c r="F98" s="65"/>
      <c r="G98" s="70">
        <f>H98</f>
        <v>1830488.44</v>
      </c>
      <c r="H98" s="65">
        <f>H99+H104+H119</f>
        <v>1830488.44</v>
      </c>
      <c r="I98" s="65"/>
      <c r="J98" s="70">
        <f t="shared" si="0"/>
        <v>1830488.44</v>
      </c>
      <c r="K98" s="65">
        <f>K99+K104+K119</f>
        <v>1830488.44</v>
      </c>
      <c r="L98" s="61"/>
    </row>
    <row r="99" spans="2:12" ht="25.5">
      <c r="B99" s="31" t="s">
        <v>163</v>
      </c>
      <c r="C99" s="34"/>
      <c r="D99" s="68">
        <f>E99</f>
        <v>732420</v>
      </c>
      <c r="E99" s="70">
        <f>SUM(E101:E103)</f>
        <v>732420</v>
      </c>
      <c r="F99" s="70"/>
      <c r="G99" s="70">
        <f>H99</f>
        <v>732420</v>
      </c>
      <c r="H99" s="70">
        <f>SUM(H101:H103)</f>
        <v>732420</v>
      </c>
      <c r="I99" s="70"/>
      <c r="J99" s="70">
        <f t="shared" si="0"/>
        <v>732420</v>
      </c>
      <c r="K99" s="70">
        <f>SUM(K101:K103)</f>
        <v>732420</v>
      </c>
      <c r="L99" s="60"/>
    </row>
    <row r="100" spans="2:12" ht="12.75">
      <c r="B100" s="32" t="s">
        <v>27</v>
      </c>
      <c r="C100" s="30"/>
      <c r="D100" s="63"/>
      <c r="E100" s="61"/>
      <c r="F100" s="61"/>
      <c r="G100" s="60"/>
      <c r="H100" s="61"/>
      <c r="I100" s="61"/>
      <c r="J100" s="60"/>
      <c r="K100" s="61"/>
      <c r="L100" s="61"/>
    </row>
    <row r="101" spans="2:12" ht="12.75">
      <c r="B101" s="31" t="s">
        <v>184</v>
      </c>
      <c r="C101" s="30"/>
      <c r="D101" s="63">
        <f>E101</f>
        <v>560000</v>
      </c>
      <c r="E101" s="61">
        <v>560000</v>
      </c>
      <c r="F101" s="61"/>
      <c r="G101" s="60">
        <f>H101</f>
        <v>560000</v>
      </c>
      <c r="H101" s="61">
        <f>E101</f>
        <v>560000</v>
      </c>
      <c r="I101" s="61"/>
      <c r="J101" s="60">
        <f t="shared" si="0"/>
        <v>560000</v>
      </c>
      <c r="K101" s="61">
        <f>E101</f>
        <v>560000</v>
      </c>
      <c r="L101" s="61"/>
    </row>
    <row r="102" spans="2:12" ht="12.75">
      <c r="B102" s="31" t="s">
        <v>185</v>
      </c>
      <c r="C102" s="30"/>
      <c r="D102" s="63">
        <f>E102</f>
        <v>3300</v>
      </c>
      <c r="E102" s="61">
        <v>3300</v>
      </c>
      <c r="F102" s="61"/>
      <c r="G102" s="60"/>
      <c r="H102" s="61">
        <f>E102</f>
        <v>3300</v>
      </c>
      <c r="I102" s="61"/>
      <c r="J102" s="60"/>
      <c r="K102" s="61">
        <f>E102</f>
        <v>3300</v>
      </c>
      <c r="L102" s="61"/>
    </row>
    <row r="103" spans="2:12" ht="12.75">
      <c r="B103" s="31" t="s">
        <v>186</v>
      </c>
      <c r="C103" s="30"/>
      <c r="D103" s="63">
        <f>E103</f>
        <v>169120</v>
      </c>
      <c r="E103" s="61">
        <v>169120</v>
      </c>
      <c r="F103" s="61"/>
      <c r="G103" s="60">
        <f>H103</f>
        <v>169120</v>
      </c>
      <c r="H103" s="61">
        <f>E103</f>
        <v>169120</v>
      </c>
      <c r="I103" s="61"/>
      <c r="J103" s="60">
        <f t="shared" si="0"/>
        <v>169120</v>
      </c>
      <c r="K103" s="61">
        <f>E103</f>
        <v>169120</v>
      </c>
      <c r="L103" s="61"/>
    </row>
    <row r="104" spans="2:12" ht="12.75">
      <c r="B104" s="31" t="s">
        <v>172</v>
      </c>
      <c r="C104" s="30"/>
      <c r="D104" s="68">
        <f>E104</f>
        <v>661000</v>
      </c>
      <c r="E104" s="65">
        <f>SUM(E106:E111)</f>
        <v>661000</v>
      </c>
      <c r="F104" s="65"/>
      <c r="G104" s="70">
        <f>H104</f>
        <v>661000</v>
      </c>
      <c r="H104" s="65">
        <f>SUM(H106:H111)</f>
        <v>661000</v>
      </c>
      <c r="I104" s="65"/>
      <c r="J104" s="70">
        <f t="shared" si="0"/>
        <v>661000</v>
      </c>
      <c r="K104" s="65">
        <f>SUM(K106:K111)</f>
        <v>661000</v>
      </c>
      <c r="L104" s="61"/>
    </row>
    <row r="105" spans="2:12" ht="12.75">
      <c r="B105" s="37" t="s">
        <v>27</v>
      </c>
      <c r="C105" s="34"/>
      <c r="D105" s="63"/>
      <c r="E105" s="60"/>
      <c r="F105" s="60"/>
      <c r="G105" s="60"/>
      <c r="H105" s="60"/>
      <c r="I105" s="60"/>
      <c r="J105" s="60"/>
      <c r="K105" s="60"/>
      <c r="L105" s="60"/>
    </row>
    <row r="106" spans="2:12" ht="12.75">
      <c r="B106" s="31" t="s">
        <v>187</v>
      </c>
      <c r="C106" s="30"/>
      <c r="D106" s="63">
        <f>E106</f>
        <v>15000</v>
      </c>
      <c r="E106" s="61">
        <v>15000</v>
      </c>
      <c r="F106" s="61"/>
      <c r="G106" s="60">
        <f>H106</f>
        <v>15000</v>
      </c>
      <c r="H106" s="61">
        <f>E106</f>
        <v>15000</v>
      </c>
      <c r="I106" s="61"/>
      <c r="J106" s="60">
        <f t="shared" si="0"/>
        <v>15000</v>
      </c>
      <c r="K106" s="61">
        <f>E106</f>
        <v>15000</v>
      </c>
      <c r="L106" s="61"/>
    </row>
    <row r="107" spans="2:12" ht="12.75">
      <c r="B107" s="31" t="s">
        <v>173</v>
      </c>
      <c r="C107" s="30"/>
      <c r="D107" s="63">
        <f>E107</f>
        <v>5000</v>
      </c>
      <c r="E107" s="61">
        <v>5000</v>
      </c>
      <c r="F107" s="61"/>
      <c r="G107" s="60"/>
      <c r="H107" s="61">
        <f>E107</f>
        <v>5000</v>
      </c>
      <c r="I107" s="61"/>
      <c r="J107" s="60"/>
      <c r="K107" s="61">
        <f>E107</f>
        <v>5000</v>
      </c>
      <c r="L107" s="61"/>
    </row>
    <row r="108" spans="2:12" ht="12.75">
      <c r="B108" s="31" t="s">
        <v>165</v>
      </c>
      <c r="C108" s="30"/>
      <c r="D108" s="63">
        <f>E108</f>
        <v>170000</v>
      </c>
      <c r="E108" s="61">
        <v>170000</v>
      </c>
      <c r="F108" s="61"/>
      <c r="G108" s="60">
        <f>H108</f>
        <v>170000</v>
      </c>
      <c r="H108" s="61">
        <f>E108</f>
        <v>170000</v>
      </c>
      <c r="I108" s="61"/>
      <c r="J108" s="60">
        <f t="shared" si="0"/>
        <v>170000</v>
      </c>
      <c r="K108" s="61">
        <f>E108</f>
        <v>170000</v>
      </c>
      <c r="L108" s="61"/>
    </row>
    <row r="109" spans="2:12" ht="12.75">
      <c r="B109" s="31" t="s">
        <v>147</v>
      </c>
      <c r="C109" s="34"/>
      <c r="D109" s="63"/>
      <c r="E109" s="60"/>
      <c r="F109" s="60"/>
      <c r="G109" s="60"/>
      <c r="H109" s="60"/>
      <c r="I109" s="60"/>
      <c r="J109" s="60"/>
      <c r="K109" s="60"/>
      <c r="L109" s="60"/>
    </row>
    <row r="110" spans="2:12" ht="12.75">
      <c r="B110" s="31" t="s">
        <v>148</v>
      </c>
      <c r="C110" s="34"/>
      <c r="D110" s="63">
        <f>E110</f>
        <v>71000</v>
      </c>
      <c r="E110" s="60">
        <v>71000</v>
      </c>
      <c r="F110" s="60"/>
      <c r="G110" s="60">
        <f>H110</f>
        <v>71000</v>
      </c>
      <c r="H110" s="60">
        <f>E110</f>
        <v>71000</v>
      </c>
      <c r="I110" s="60"/>
      <c r="J110" s="60">
        <f t="shared" si="0"/>
        <v>71000</v>
      </c>
      <c r="K110" s="60">
        <f>E110</f>
        <v>71000</v>
      </c>
      <c r="L110" s="60"/>
    </row>
    <row r="111" spans="2:12" ht="12.75">
      <c r="B111" s="31" t="s">
        <v>168</v>
      </c>
      <c r="C111" s="30"/>
      <c r="D111" s="63">
        <f>E111</f>
        <v>400000</v>
      </c>
      <c r="E111" s="61">
        <v>400000</v>
      </c>
      <c r="F111" s="61"/>
      <c r="G111" s="60">
        <f>H111</f>
        <v>400000</v>
      </c>
      <c r="H111" s="61">
        <f>E111</f>
        <v>400000</v>
      </c>
      <c r="I111" s="61"/>
      <c r="J111" s="60">
        <f t="shared" si="0"/>
        <v>400000</v>
      </c>
      <c r="K111" s="61">
        <f>E111</f>
        <v>400000</v>
      </c>
      <c r="L111" s="61"/>
    </row>
    <row r="112" spans="2:12" ht="25.5">
      <c r="B112" s="31" t="s">
        <v>176</v>
      </c>
      <c r="C112" s="30"/>
      <c r="D112" s="68">
        <f>E112</f>
        <v>0</v>
      </c>
      <c r="E112" s="65">
        <f>SUM(E114)</f>
        <v>0</v>
      </c>
      <c r="F112" s="65"/>
      <c r="G112" s="70">
        <f>H112</f>
        <v>0</v>
      </c>
      <c r="H112" s="65">
        <f>SUM(H114)</f>
        <v>0</v>
      </c>
      <c r="I112" s="65"/>
      <c r="J112" s="70">
        <f t="shared" si="0"/>
        <v>0</v>
      </c>
      <c r="K112" s="65">
        <f>SUM(K114)</f>
        <v>0</v>
      </c>
      <c r="L112" s="61"/>
    </row>
    <row r="113" spans="2:12" ht="12.75">
      <c r="B113" s="32" t="s">
        <v>27</v>
      </c>
      <c r="C113" s="30"/>
      <c r="D113" s="63"/>
      <c r="E113" s="61"/>
      <c r="F113" s="61"/>
      <c r="G113" s="60"/>
      <c r="H113" s="61"/>
      <c r="I113" s="61"/>
      <c r="J113" s="60"/>
      <c r="K113" s="61"/>
      <c r="L113" s="61"/>
    </row>
    <row r="114" spans="2:12" ht="25.5">
      <c r="B114" s="31" t="s">
        <v>90</v>
      </c>
      <c r="C114" s="30"/>
      <c r="D114" s="63"/>
      <c r="E114" s="61"/>
      <c r="F114" s="61"/>
      <c r="G114" s="60"/>
      <c r="H114" s="61"/>
      <c r="I114" s="61"/>
      <c r="J114" s="60"/>
      <c r="K114" s="61"/>
      <c r="L114" s="61"/>
    </row>
    <row r="115" spans="2:12" ht="12.75">
      <c r="B115" s="31" t="s">
        <v>167</v>
      </c>
      <c r="C115" s="30"/>
      <c r="D115" s="68">
        <f>E115</f>
        <v>0</v>
      </c>
      <c r="E115" s="65">
        <f>SUM(E117:E118)</f>
        <v>0</v>
      </c>
      <c r="F115" s="65"/>
      <c r="G115" s="70">
        <f>H115</f>
        <v>0</v>
      </c>
      <c r="H115" s="65">
        <f>SUM(H117:H118)</f>
        <v>0</v>
      </c>
      <c r="I115" s="65"/>
      <c r="J115" s="70">
        <f t="shared" si="0"/>
        <v>0</v>
      </c>
      <c r="K115" s="65">
        <f>SUM(K117:K118)</f>
        <v>0</v>
      </c>
      <c r="L115" s="61"/>
    </row>
    <row r="116" spans="2:12" ht="12.75">
      <c r="B116" s="32" t="s">
        <v>27</v>
      </c>
      <c r="C116" s="30"/>
      <c r="D116" s="63"/>
      <c r="E116" s="61"/>
      <c r="F116" s="61"/>
      <c r="G116" s="60"/>
      <c r="H116" s="61"/>
      <c r="I116" s="61"/>
      <c r="J116" s="60"/>
      <c r="K116" s="61"/>
      <c r="L116" s="61"/>
    </row>
    <row r="117" spans="2:12" ht="12.75">
      <c r="B117" s="31" t="s">
        <v>151</v>
      </c>
      <c r="C117" s="34"/>
      <c r="D117" s="63"/>
      <c r="E117" s="60"/>
      <c r="F117" s="60"/>
      <c r="G117" s="60"/>
      <c r="H117" s="60"/>
      <c r="I117" s="60"/>
      <c r="J117" s="60"/>
      <c r="K117" s="60"/>
      <c r="L117" s="60"/>
    </row>
    <row r="118" spans="2:12" ht="25.5">
      <c r="B118" s="31" t="s">
        <v>166</v>
      </c>
      <c r="C118" s="34"/>
      <c r="D118" s="63"/>
      <c r="E118" s="60"/>
      <c r="F118" s="60"/>
      <c r="G118" s="60"/>
      <c r="H118" s="60"/>
      <c r="I118" s="60"/>
      <c r="J118" s="60"/>
      <c r="K118" s="60"/>
      <c r="L118" s="60"/>
    </row>
    <row r="119" spans="2:12" ht="12.75">
      <c r="B119" s="31" t="s">
        <v>175</v>
      </c>
      <c r="C119" s="30"/>
      <c r="D119" s="68">
        <f>E119</f>
        <v>516349.48</v>
      </c>
      <c r="E119" s="65">
        <f>SUM(E123:E126)</f>
        <v>516349.48</v>
      </c>
      <c r="F119" s="65"/>
      <c r="G119" s="70">
        <f>H119</f>
        <v>437068.44</v>
      </c>
      <c r="H119" s="65">
        <f>SUM(H123:H126)</f>
        <v>437068.44</v>
      </c>
      <c r="I119" s="65"/>
      <c r="J119" s="70">
        <f t="shared" si="0"/>
        <v>437068.44</v>
      </c>
      <c r="K119" s="65">
        <f>SUM(K123:K126)</f>
        <v>437068.44</v>
      </c>
      <c r="L119" s="61"/>
    </row>
    <row r="120" spans="2:12" ht="12.75">
      <c r="B120" s="32" t="s">
        <v>21</v>
      </c>
      <c r="C120" s="30"/>
      <c r="D120" s="63"/>
      <c r="E120" s="61"/>
      <c r="F120" s="61"/>
      <c r="G120" s="60"/>
      <c r="H120" s="61"/>
      <c r="I120" s="61"/>
      <c r="J120" s="60"/>
      <c r="K120" s="61"/>
      <c r="L120" s="61"/>
    </row>
    <row r="121" spans="2:12" ht="12.75">
      <c r="B121" s="31" t="s">
        <v>188</v>
      </c>
      <c r="C121" s="30"/>
      <c r="D121" s="63">
        <f>E121</f>
        <v>460000</v>
      </c>
      <c r="E121" s="61">
        <v>460000</v>
      </c>
      <c r="F121" s="61"/>
      <c r="G121" s="60">
        <f>H121</f>
        <v>460000</v>
      </c>
      <c r="H121" s="61">
        <f>E121</f>
        <v>460000</v>
      </c>
      <c r="I121" s="61"/>
      <c r="J121" s="60">
        <f t="shared" si="0"/>
        <v>460000</v>
      </c>
      <c r="K121" s="61">
        <f>E121</f>
        <v>460000</v>
      </c>
      <c r="L121" s="61"/>
    </row>
    <row r="122" spans="2:12" ht="12.75">
      <c r="B122" s="37" t="s">
        <v>27</v>
      </c>
      <c r="C122" s="34"/>
      <c r="D122" s="63"/>
      <c r="E122" s="60"/>
      <c r="F122" s="60"/>
      <c r="G122" s="60"/>
      <c r="H122" s="60"/>
      <c r="I122" s="60"/>
      <c r="J122" s="60"/>
      <c r="K122" s="60"/>
      <c r="L122" s="60"/>
    </row>
    <row r="123" spans="2:12" ht="12.75">
      <c r="B123" s="31" t="s">
        <v>153</v>
      </c>
      <c r="C123" s="34"/>
      <c r="D123" s="63">
        <f>E123</f>
        <v>145000</v>
      </c>
      <c r="E123" s="60">
        <v>145000</v>
      </c>
      <c r="F123" s="60"/>
      <c r="G123" s="60">
        <f>H123</f>
        <v>145000</v>
      </c>
      <c r="H123" s="60">
        <f>E123</f>
        <v>145000</v>
      </c>
      <c r="I123" s="60"/>
      <c r="J123" s="60">
        <f t="shared" si="0"/>
        <v>145000</v>
      </c>
      <c r="K123" s="60">
        <f>E123</f>
        <v>145000</v>
      </c>
      <c r="L123" s="60"/>
    </row>
    <row r="124" spans="2:12" ht="12.75">
      <c r="B124" s="31" t="s">
        <v>169</v>
      </c>
      <c r="C124" s="34"/>
      <c r="D124" s="63"/>
      <c r="E124" s="60"/>
      <c r="F124" s="60"/>
      <c r="G124" s="60"/>
      <c r="H124" s="60"/>
      <c r="I124" s="60"/>
      <c r="J124" s="60"/>
      <c r="K124" s="60"/>
      <c r="L124" s="60"/>
    </row>
    <row r="125" spans="2:12" ht="25.5">
      <c r="B125" s="31" t="s">
        <v>156</v>
      </c>
      <c r="C125" s="34"/>
      <c r="D125" s="63"/>
      <c r="E125" s="60"/>
      <c r="F125" s="60"/>
      <c r="G125" s="60"/>
      <c r="H125" s="60"/>
      <c r="I125" s="60"/>
      <c r="J125" s="60"/>
      <c r="K125" s="60"/>
      <c r="L125" s="60"/>
    </row>
    <row r="126" spans="2:12" ht="12.75">
      <c r="B126" s="31" t="s">
        <v>161</v>
      </c>
      <c r="C126" s="30"/>
      <c r="D126" s="63">
        <f>E126</f>
        <v>371349.48</v>
      </c>
      <c r="E126" s="61">
        <v>371349.48</v>
      </c>
      <c r="F126" s="61"/>
      <c r="G126" s="60">
        <f>H126</f>
        <v>292068.44</v>
      </c>
      <c r="H126" s="61">
        <f>E126-79281.04</f>
        <v>292068.44</v>
      </c>
      <c r="I126" s="61"/>
      <c r="J126" s="60">
        <f t="shared" si="0"/>
        <v>292068.44</v>
      </c>
      <c r="K126" s="61">
        <f>E126-79281.04</f>
        <v>292068.44</v>
      </c>
      <c r="L126" s="61"/>
    </row>
    <row r="127" spans="2:12" ht="12.75">
      <c r="B127" s="31" t="s">
        <v>157</v>
      </c>
      <c r="C127" s="34"/>
      <c r="D127" s="63"/>
      <c r="E127" s="60"/>
      <c r="F127" s="60"/>
      <c r="G127" s="60"/>
      <c r="H127" s="60"/>
      <c r="I127" s="60"/>
      <c r="J127" s="60"/>
      <c r="K127" s="60"/>
      <c r="L127" s="60"/>
    </row>
    <row r="128" spans="2:12" ht="12.75">
      <c r="B128" s="32" t="s">
        <v>27</v>
      </c>
      <c r="C128" s="30"/>
      <c r="D128" s="63"/>
      <c r="E128" s="61"/>
      <c r="F128" s="61"/>
      <c r="G128" s="60"/>
      <c r="H128" s="61"/>
      <c r="I128" s="61"/>
      <c r="J128" s="60"/>
      <c r="K128" s="61"/>
      <c r="L128" s="61"/>
    </row>
    <row r="129" spans="2:12" ht="25.5">
      <c r="B129" s="31" t="s">
        <v>177</v>
      </c>
      <c r="C129" s="30"/>
      <c r="D129" s="63"/>
      <c r="E129" s="61"/>
      <c r="F129" s="61"/>
      <c r="G129" s="60"/>
      <c r="H129" s="61"/>
      <c r="I129" s="61"/>
      <c r="J129" s="60"/>
      <c r="K129" s="61"/>
      <c r="L129" s="61"/>
    </row>
    <row r="130" spans="2:12" ht="25.5">
      <c r="B130" s="31" t="s">
        <v>178</v>
      </c>
      <c r="C130" s="30"/>
      <c r="D130" s="63"/>
      <c r="E130" s="61"/>
      <c r="F130" s="61"/>
      <c r="G130" s="60"/>
      <c r="H130" s="61"/>
      <c r="I130" s="61"/>
      <c r="J130" s="60"/>
      <c r="K130" s="61"/>
      <c r="L130" s="61"/>
    </row>
    <row r="131" spans="1:12" ht="13.5" customHeight="1">
      <c r="A131" s="105" t="s">
        <v>221</v>
      </c>
      <c r="B131" s="31" t="s">
        <v>164</v>
      </c>
      <c r="C131" s="35"/>
      <c r="D131" s="68">
        <f>E131</f>
        <v>0</v>
      </c>
      <c r="E131" s="70">
        <f>SUM(E133:E135)</f>
        <v>0</v>
      </c>
      <c r="F131" s="70"/>
      <c r="G131" s="70">
        <f>H131</f>
        <v>0</v>
      </c>
      <c r="H131" s="70">
        <f>SUM(H133:H135)</f>
        <v>0</v>
      </c>
      <c r="I131" s="70"/>
      <c r="J131" s="70">
        <f t="shared" si="0"/>
        <v>0</v>
      </c>
      <c r="K131" s="70">
        <f>SUM(K133:K135)</f>
        <v>0</v>
      </c>
      <c r="L131" s="70"/>
    </row>
    <row r="132" spans="1:12" ht="12.75">
      <c r="A132" s="105"/>
      <c r="B132" s="32" t="s">
        <v>21</v>
      </c>
      <c r="C132" s="25"/>
      <c r="D132" s="63"/>
      <c r="E132" s="61"/>
      <c r="F132" s="61"/>
      <c r="G132" s="60"/>
      <c r="H132" s="61"/>
      <c r="I132" s="61"/>
      <c r="J132" s="60"/>
      <c r="K132" s="61"/>
      <c r="L132" s="61"/>
    </row>
    <row r="133" spans="1:12" ht="25.5">
      <c r="A133" s="105"/>
      <c r="B133" s="31" t="s">
        <v>84</v>
      </c>
      <c r="C133" s="25"/>
      <c r="D133" s="63">
        <f>E133</f>
        <v>0</v>
      </c>
      <c r="E133" s="61">
        <f>E11+E28-E39</f>
        <v>0</v>
      </c>
      <c r="F133" s="61"/>
      <c r="G133" s="60">
        <f>H133</f>
        <v>0</v>
      </c>
      <c r="H133" s="61">
        <f>H11+H28-H39</f>
        <v>0</v>
      </c>
      <c r="I133" s="61"/>
      <c r="J133" s="60">
        <f t="shared" si="0"/>
        <v>0</v>
      </c>
      <c r="K133" s="61">
        <f>K11+K28-K39</f>
        <v>0</v>
      </c>
      <c r="L133" s="61"/>
    </row>
    <row r="134" spans="1:12" ht="12.75">
      <c r="A134" s="105"/>
      <c r="B134" s="31" t="s">
        <v>85</v>
      </c>
      <c r="C134" s="25"/>
      <c r="D134" s="63">
        <f>E134</f>
        <v>0</v>
      </c>
      <c r="E134" s="61">
        <f>E12+E29-E69</f>
        <v>0</v>
      </c>
      <c r="F134" s="61"/>
      <c r="G134" s="60">
        <f>H134</f>
        <v>0</v>
      </c>
      <c r="H134" s="61">
        <f>H12+H29-H69</f>
        <v>0</v>
      </c>
      <c r="I134" s="61"/>
      <c r="J134" s="60">
        <f t="shared" si="0"/>
        <v>0</v>
      </c>
      <c r="K134" s="61">
        <f>K12+K29-K69</f>
        <v>0</v>
      </c>
      <c r="L134" s="61"/>
    </row>
    <row r="135" spans="2:12" ht="12.75">
      <c r="B135" s="31" t="s">
        <v>86</v>
      </c>
      <c r="C135" s="25"/>
      <c r="D135" s="62">
        <f>E135</f>
        <v>0</v>
      </c>
      <c r="E135" s="61">
        <f>(E13+E17+E21+E22+E23+E25)-E98</f>
        <v>0</v>
      </c>
      <c r="F135" s="61"/>
      <c r="G135" s="61">
        <f>(G13+G17+G21+G22+G23+G25)-G98</f>
        <v>0</v>
      </c>
      <c r="H135" s="61">
        <f>(H13+H17+H21+H22+H23+H25)-H98</f>
        <v>0</v>
      </c>
      <c r="I135" s="61"/>
      <c r="J135" s="61">
        <f t="shared" si="0"/>
        <v>0</v>
      </c>
      <c r="K135" s="61">
        <f>(K13+K17+K21+K22+K23+K25)-K98</f>
        <v>0</v>
      </c>
      <c r="L135" s="61"/>
    </row>
    <row r="136" spans="2:12" ht="12.75">
      <c r="B136" s="19"/>
      <c r="C136" s="108"/>
      <c r="D136" s="108"/>
      <c r="E136" s="108"/>
      <c r="F136" s="108"/>
      <c r="G136" s="108"/>
      <c r="H136" s="108"/>
      <c r="I136" s="106"/>
      <c r="J136" s="106"/>
      <c r="K136" s="106"/>
      <c r="L136" s="106"/>
    </row>
    <row r="137" spans="2:12" ht="15.75">
      <c r="B137" s="3" t="s">
        <v>94</v>
      </c>
      <c r="C137" s="77"/>
      <c r="D137" s="77"/>
      <c r="E137" s="77"/>
      <c r="F137" s="77"/>
      <c r="G137" s="77"/>
      <c r="H137" s="77"/>
      <c r="I137" s="107"/>
      <c r="J137" s="107"/>
      <c r="K137" s="107"/>
      <c r="L137" s="107"/>
    </row>
    <row r="138" ht="15.75">
      <c r="B138" s="7" t="s">
        <v>189</v>
      </c>
    </row>
    <row r="141" ht="12.75">
      <c r="E141" s="74">
        <f>E14-E37</f>
        <v>-79281.0399999991</v>
      </c>
    </row>
    <row r="142" spans="4:5" ht="12.75">
      <c r="D142" s="74">
        <f>D16+D19+D25-D98</f>
        <v>-79281.04000000004</v>
      </c>
      <c r="E142" s="74">
        <f>E141+E9</f>
        <v>8.87666828930378E-10</v>
      </c>
    </row>
  </sheetData>
  <sheetProtection/>
  <autoFilter ref="B8:L135"/>
  <mergeCells count="18">
    <mergeCell ref="A131:A134"/>
    <mergeCell ref="L136:L137"/>
    <mergeCell ref="K6:L6"/>
    <mergeCell ref="B4:B7"/>
    <mergeCell ref="D4:F4"/>
    <mergeCell ref="C136:H137"/>
    <mergeCell ref="I136:I137"/>
    <mergeCell ref="J136:J137"/>
    <mergeCell ref="K136:K137"/>
    <mergeCell ref="G4:L4"/>
    <mergeCell ref="G5:I5"/>
    <mergeCell ref="J5:L5"/>
    <mergeCell ref="C4:C7"/>
    <mergeCell ref="D5:D7"/>
    <mergeCell ref="G6:G7"/>
    <mergeCell ref="J6:J7"/>
    <mergeCell ref="E5:F6"/>
    <mergeCell ref="H6:I6"/>
  </mergeCells>
  <printOptions/>
  <pageMargins left="0.5905511811023623" right="0.5905511811023623" top="0" bottom="0" header="0.5118110236220472" footer="0.5118110236220472"/>
  <pageSetup horizontalDpi="600" verticalDpi="600" orientation="landscape" paperSize="9" scale="70" r:id="rId1"/>
  <rowBreaks count="1" manualBreakCount="1">
    <brk id="9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3.375" style="0" customWidth="1"/>
    <col min="2" max="2" width="19.625" style="0" bestFit="1" customWidth="1"/>
    <col min="3" max="3" width="14.75390625" style="0" customWidth="1"/>
    <col min="4" max="4" width="13.125" style="0" customWidth="1"/>
    <col min="6" max="6" width="11.00390625" style="0" customWidth="1"/>
    <col min="7" max="7" width="13.25390625" style="0" bestFit="1" customWidth="1"/>
    <col min="8" max="8" width="9.125" style="53" customWidth="1"/>
  </cols>
  <sheetData>
    <row r="1" spans="1:8" ht="15.75">
      <c r="A1" s="14" t="s">
        <v>95</v>
      </c>
      <c r="H1" s="50"/>
    </row>
    <row r="2" spans="1:8" ht="15.75">
      <c r="A2" s="14"/>
      <c r="H2" s="50"/>
    </row>
    <row r="3" spans="1:8" ht="15.75">
      <c r="A3" s="113" t="s">
        <v>96</v>
      </c>
      <c r="B3" s="109" t="s">
        <v>97</v>
      </c>
      <c r="C3" s="109"/>
      <c r="D3" s="109" t="s">
        <v>82</v>
      </c>
      <c r="E3" s="109"/>
      <c r="F3" s="109" t="s">
        <v>83</v>
      </c>
      <c r="G3" s="109"/>
      <c r="H3" s="50"/>
    </row>
    <row r="4" spans="1:8" ht="15.75">
      <c r="A4" s="113"/>
      <c r="B4" s="109"/>
      <c r="C4" s="109"/>
      <c r="D4" s="41" t="s">
        <v>190</v>
      </c>
      <c r="E4" s="41" t="s">
        <v>98</v>
      </c>
      <c r="F4" s="41" t="s">
        <v>190</v>
      </c>
      <c r="G4" s="41" t="s">
        <v>98</v>
      </c>
      <c r="H4" s="50"/>
    </row>
    <row r="5" spans="1:8" ht="12.75">
      <c r="A5" s="26">
        <v>1</v>
      </c>
      <c r="B5" s="110">
        <v>2</v>
      </c>
      <c r="C5" s="110"/>
      <c r="D5" s="26">
        <v>3</v>
      </c>
      <c r="E5" s="26">
        <v>4</v>
      </c>
      <c r="F5" s="26">
        <v>5</v>
      </c>
      <c r="G5" s="26">
        <v>6</v>
      </c>
      <c r="H5" s="50"/>
    </row>
    <row r="6" spans="1:8" ht="15.75">
      <c r="A6" s="109" t="s">
        <v>99</v>
      </c>
      <c r="B6" s="109"/>
      <c r="C6" s="109"/>
      <c r="D6" s="109"/>
      <c r="E6" s="109"/>
      <c r="F6" s="109"/>
      <c r="G6" s="109"/>
      <c r="H6" s="50"/>
    </row>
    <row r="7" spans="1:8" ht="15.75">
      <c r="A7" s="27"/>
      <c r="B7" s="109" t="s">
        <v>100</v>
      </c>
      <c r="C7" s="109"/>
      <c r="D7" s="41" t="s">
        <v>100</v>
      </c>
      <c r="E7" s="41" t="s">
        <v>101</v>
      </c>
      <c r="F7" s="41" t="s">
        <v>100</v>
      </c>
      <c r="G7" s="41" t="s">
        <v>101</v>
      </c>
      <c r="H7" s="51" t="s">
        <v>232</v>
      </c>
    </row>
    <row r="8" spans="1:8" ht="15.75">
      <c r="A8" s="27" t="s">
        <v>102</v>
      </c>
      <c r="B8" s="109">
        <v>81</v>
      </c>
      <c r="C8" s="109"/>
      <c r="D8" s="27">
        <v>81</v>
      </c>
      <c r="E8" s="67">
        <f>(B8/D8)*100</f>
        <v>100</v>
      </c>
      <c r="F8" s="27">
        <v>81</v>
      </c>
      <c r="G8" s="27">
        <f>(B8/F8)*100</f>
        <v>100</v>
      </c>
      <c r="H8" s="52" t="s">
        <v>230</v>
      </c>
    </row>
    <row r="9" spans="1:7" ht="31.5">
      <c r="A9" s="27" t="s">
        <v>210</v>
      </c>
      <c r="B9" s="109">
        <v>8</v>
      </c>
      <c r="C9" s="109"/>
      <c r="D9" s="27">
        <v>8</v>
      </c>
      <c r="E9" s="67">
        <f>(B9/D9)*100</f>
        <v>100</v>
      </c>
      <c r="F9" s="27">
        <v>8</v>
      </c>
      <c r="G9" s="27">
        <f>(B9/F9)*100</f>
        <v>100</v>
      </c>
    </row>
    <row r="10" spans="1:7" ht="15.75">
      <c r="A10" s="27" t="s">
        <v>211</v>
      </c>
      <c r="B10" s="109">
        <v>46</v>
      </c>
      <c r="C10" s="109"/>
      <c r="D10" s="27">
        <v>46</v>
      </c>
      <c r="E10" s="67">
        <f>(B10/D10)*100</f>
        <v>100</v>
      </c>
      <c r="F10" s="27">
        <v>46</v>
      </c>
      <c r="G10" s="27">
        <f>(B10/F10)*100</f>
        <v>100</v>
      </c>
    </row>
    <row r="11" spans="1:7" ht="15.75">
      <c r="A11" s="27" t="s">
        <v>212</v>
      </c>
      <c r="B11" s="109">
        <v>3</v>
      </c>
      <c r="C11" s="109"/>
      <c r="D11" s="27">
        <v>3</v>
      </c>
      <c r="E11" s="67">
        <f>(B11/D11)*100</f>
        <v>100</v>
      </c>
      <c r="F11" s="27">
        <v>3</v>
      </c>
      <c r="G11" s="27">
        <f>(B11/F11)*100</f>
        <v>100</v>
      </c>
    </row>
    <row r="12" spans="1:7" ht="15.75">
      <c r="A12" s="27" t="s">
        <v>103</v>
      </c>
      <c r="B12" s="109"/>
      <c r="C12" s="109"/>
      <c r="D12" s="27"/>
      <c r="E12" s="27"/>
      <c r="F12" s="27"/>
      <c r="G12" s="27"/>
    </row>
    <row r="13" spans="1:8" ht="15.75">
      <c r="A13" s="27"/>
      <c r="B13" s="109"/>
      <c r="C13" s="109"/>
      <c r="D13" s="27"/>
      <c r="E13" s="27"/>
      <c r="F13" s="27"/>
      <c r="G13" s="27"/>
      <c r="H13" s="54" t="s">
        <v>226</v>
      </c>
    </row>
    <row r="14" spans="1:7" ht="15.75">
      <c r="A14" s="109" t="s">
        <v>104</v>
      </c>
      <c r="B14" s="109"/>
      <c r="C14" s="109"/>
      <c r="D14" s="109"/>
      <c r="E14" s="109"/>
      <c r="F14" s="109"/>
      <c r="G14" s="109"/>
    </row>
    <row r="15" spans="1:8" ht="15.75">
      <c r="A15" s="27"/>
      <c r="B15" s="109" t="s">
        <v>105</v>
      </c>
      <c r="C15" s="109"/>
      <c r="D15" s="57" t="s">
        <v>192</v>
      </c>
      <c r="E15" s="41" t="s">
        <v>101</v>
      </c>
      <c r="F15" s="57" t="s">
        <v>193</v>
      </c>
      <c r="G15" s="41" t="s">
        <v>101</v>
      </c>
      <c r="H15" s="55" t="s">
        <v>229</v>
      </c>
    </row>
    <row r="16" spans="1:8" ht="15.75">
      <c r="A16" s="27" t="s">
        <v>191</v>
      </c>
      <c r="B16" s="111">
        <v>48528247</v>
      </c>
      <c r="C16" s="112"/>
      <c r="D16" s="75">
        <v>49653.3</v>
      </c>
      <c r="E16" s="67">
        <f>((B16)/1000/D16)*100</f>
        <v>97.73418282369953</v>
      </c>
      <c r="F16" s="75">
        <v>51771.4</v>
      </c>
      <c r="G16" s="67">
        <f>(B16/1000)/F16*100</f>
        <v>93.73562816535771</v>
      </c>
      <c r="H16" s="53" t="s">
        <v>227</v>
      </c>
    </row>
    <row r="17" spans="1:7" ht="15.75">
      <c r="A17" s="27"/>
      <c r="B17" s="109" t="s">
        <v>101</v>
      </c>
      <c r="C17" s="109"/>
      <c r="D17" s="41" t="s">
        <v>101</v>
      </c>
      <c r="E17" s="41" t="s">
        <v>101</v>
      </c>
      <c r="F17" s="41" t="s">
        <v>101</v>
      </c>
      <c r="G17" s="41" t="s">
        <v>101</v>
      </c>
    </row>
    <row r="18" spans="1:8" ht="31.5">
      <c r="A18" s="27" t="s">
        <v>194</v>
      </c>
      <c r="B18" s="111">
        <f>B16/3!D14</f>
        <v>0.7814296533908349</v>
      </c>
      <c r="C18" s="112"/>
      <c r="D18" s="66">
        <f>D16/(3!G14/1000)</f>
        <v>0.7895724659789333</v>
      </c>
      <c r="E18" s="67">
        <f>(B18/D18)*100</f>
        <v>98.96870611135068</v>
      </c>
      <c r="F18" s="66">
        <f>F16/(3!J14/1000)</f>
        <v>0.7917634790933612</v>
      </c>
      <c r="G18" s="67">
        <f>(D18/F18)*100</f>
        <v>99.72327428931973</v>
      </c>
      <c r="H18" s="56" t="s">
        <v>233</v>
      </c>
    </row>
    <row r="19" spans="1:7" ht="15.75">
      <c r="A19" s="109" t="s">
        <v>106</v>
      </c>
      <c r="B19" s="109"/>
      <c r="C19" s="109"/>
      <c r="D19" s="109"/>
      <c r="E19" s="109"/>
      <c r="F19" s="109"/>
      <c r="G19" s="109"/>
    </row>
    <row r="20" spans="1:7" ht="15.75">
      <c r="A20" s="27"/>
      <c r="B20" s="109" t="s">
        <v>107</v>
      </c>
      <c r="C20" s="109"/>
      <c r="D20" s="41" t="s">
        <v>107</v>
      </c>
      <c r="E20" s="41" t="s">
        <v>101</v>
      </c>
      <c r="F20" s="41" t="s">
        <v>107</v>
      </c>
      <c r="G20" s="41" t="s">
        <v>101</v>
      </c>
    </row>
    <row r="21" spans="1:7" ht="15.75">
      <c r="A21" s="27" t="s">
        <v>108</v>
      </c>
      <c r="B21" s="112">
        <v>2336.2</v>
      </c>
      <c r="C21" s="112"/>
      <c r="D21" s="27">
        <v>2336.2</v>
      </c>
      <c r="E21" s="67">
        <f>(B21/D21)*100</f>
        <v>100</v>
      </c>
      <c r="F21" s="27">
        <v>2336.2</v>
      </c>
      <c r="G21" s="27">
        <f>(B21/F21)*100</f>
        <v>100</v>
      </c>
    </row>
    <row r="22" spans="1:8" ht="31.5">
      <c r="A22" s="27" t="s">
        <v>195</v>
      </c>
      <c r="B22" s="114">
        <f>B21/710</f>
        <v>3.2904225352112673</v>
      </c>
      <c r="C22" s="114"/>
      <c r="D22" s="66">
        <f>D21/716</f>
        <v>3.262849162011173</v>
      </c>
      <c r="E22" s="67">
        <f>(B22/D22)*100</f>
        <v>100.84507042253522</v>
      </c>
      <c r="F22" s="66">
        <f>F21/719</f>
        <v>3.2492350486787203</v>
      </c>
      <c r="G22" s="67">
        <f>(D22/F22)*100</f>
        <v>100.41899441340783</v>
      </c>
      <c r="H22" s="53" t="s">
        <v>228</v>
      </c>
    </row>
    <row r="23" spans="1:7" ht="12.75">
      <c r="A23" s="18"/>
      <c r="B23" s="18"/>
      <c r="C23" s="18"/>
      <c r="D23" s="18"/>
      <c r="E23" s="18"/>
      <c r="F23" s="18"/>
      <c r="G23" s="18"/>
    </row>
    <row r="24" ht="15.75">
      <c r="A24" s="40" t="s">
        <v>109</v>
      </c>
    </row>
    <row r="25" ht="15.75">
      <c r="A25" s="14"/>
    </row>
    <row r="26" spans="1:7" ht="63">
      <c r="A26" s="41" t="s">
        <v>200</v>
      </c>
      <c r="B26" s="41" t="s">
        <v>199</v>
      </c>
      <c r="C26" s="41" t="s">
        <v>198</v>
      </c>
      <c r="D26" s="109" t="s">
        <v>197</v>
      </c>
      <c r="E26" s="109"/>
      <c r="F26" s="109" t="s">
        <v>196</v>
      </c>
      <c r="G26" s="109"/>
    </row>
    <row r="27" spans="1:7" ht="15.75">
      <c r="A27" s="27" t="s">
        <v>110</v>
      </c>
      <c r="B27" s="27"/>
      <c r="C27" s="27"/>
      <c r="D27" s="109"/>
      <c r="E27" s="109"/>
      <c r="F27" s="109"/>
      <c r="G27" s="109"/>
    </row>
    <row r="28" spans="1:7" ht="15.75">
      <c r="A28" s="27"/>
      <c r="B28" s="27"/>
      <c r="C28" s="27"/>
      <c r="D28" s="109"/>
      <c r="E28" s="109"/>
      <c r="F28" s="109"/>
      <c r="G28" s="109"/>
    </row>
    <row r="29" spans="1:7" ht="15.75">
      <c r="A29" s="27" t="s">
        <v>111</v>
      </c>
      <c r="B29" s="27"/>
      <c r="C29" s="27"/>
      <c r="D29" s="109"/>
      <c r="E29" s="109"/>
      <c r="F29" s="109"/>
      <c r="G29" s="109"/>
    </row>
    <row r="30" spans="1:7" ht="15.75">
      <c r="A30" s="27" t="s">
        <v>201</v>
      </c>
      <c r="B30" s="27"/>
      <c r="C30" s="27"/>
      <c r="D30" s="109"/>
      <c r="E30" s="109"/>
      <c r="F30" s="109"/>
      <c r="G30" s="109"/>
    </row>
    <row r="31" spans="1:7" ht="31.5">
      <c r="A31" s="27" t="s">
        <v>202</v>
      </c>
      <c r="B31" s="27"/>
      <c r="C31" s="27"/>
      <c r="D31" s="109"/>
      <c r="E31" s="109"/>
      <c r="F31" s="109"/>
      <c r="G31" s="109"/>
    </row>
    <row r="32" ht="15.75">
      <c r="A32" s="9"/>
    </row>
    <row r="33" ht="15.75">
      <c r="A33" s="40" t="s">
        <v>112</v>
      </c>
    </row>
    <row r="34" ht="15.75">
      <c r="A34" s="40" t="s">
        <v>113</v>
      </c>
    </row>
    <row r="35" ht="15.75">
      <c r="A35" s="14"/>
    </row>
    <row r="36" spans="1:7" ht="57" customHeight="1">
      <c r="A36" s="41" t="s">
        <v>114</v>
      </c>
      <c r="B36" s="109" t="s">
        <v>115</v>
      </c>
      <c r="C36" s="109"/>
      <c r="D36" s="109"/>
      <c r="E36" s="109" t="s">
        <v>203</v>
      </c>
      <c r="F36" s="109"/>
      <c r="G36" s="109"/>
    </row>
    <row r="37" spans="1:7" ht="15.75">
      <c r="A37" s="27" t="s">
        <v>116</v>
      </c>
      <c r="B37" s="109"/>
      <c r="C37" s="109"/>
      <c r="D37" s="109"/>
      <c r="E37" s="109"/>
      <c r="F37" s="109"/>
      <c r="G37" s="109"/>
    </row>
    <row r="38" spans="1:7" ht="15.75">
      <c r="A38" s="27" t="s">
        <v>117</v>
      </c>
      <c r="B38" s="109"/>
      <c r="C38" s="109"/>
      <c r="D38" s="109"/>
      <c r="E38" s="109"/>
      <c r="F38" s="109"/>
      <c r="G38" s="109"/>
    </row>
    <row r="39" spans="1:7" ht="15.75">
      <c r="A39" s="27" t="s">
        <v>118</v>
      </c>
      <c r="B39" s="109"/>
      <c r="C39" s="109"/>
      <c r="D39" s="109"/>
      <c r="E39" s="109"/>
      <c r="F39" s="109"/>
      <c r="G39" s="109"/>
    </row>
    <row r="40" spans="1:7" ht="15.75">
      <c r="A40" s="27" t="s">
        <v>119</v>
      </c>
      <c r="B40" s="109"/>
      <c r="C40" s="109"/>
      <c r="D40" s="109"/>
      <c r="E40" s="109"/>
      <c r="F40" s="109"/>
      <c r="G40" s="109"/>
    </row>
    <row r="41" spans="1:7" ht="15.75">
      <c r="A41" s="27" t="s">
        <v>120</v>
      </c>
      <c r="B41" s="109"/>
      <c r="C41" s="109"/>
      <c r="D41" s="109"/>
      <c r="E41" s="109"/>
      <c r="F41" s="109"/>
      <c r="G41" s="109"/>
    </row>
    <row r="42" ht="13.5">
      <c r="A42" s="1"/>
    </row>
    <row r="43" ht="15.75">
      <c r="A43" s="7" t="s">
        <v>253</v>
      </c>
    </row>
    <row r="44" ht="12.75">
      <c r="A44" s="20" t="s">
        <v>121</v>
      </c>
    </row>
    <row r="45" ht="15.75">
      <c r="A45" s="7" t="s">
        <v>122</v>
      </c>
    </row>
    <row r="46" ht="15.75">
      <c r="A46" s="7" t="s">
        <v>123</v>
      </c>
    </row>
    <row r="47" ht="15.75">
      <c r="A47" s="7" t="s">
        <v>259</v>
      </c>
    </row>
    <row r="48" ht="12.75">
      <c r="A48" s="20" t="s">
        <v>124</v>
      </c>
    </row>
    <row r="49" ht="15.75">
      <c r="A49" s="7" t="s">
        <v>125</v>
      </c>
    </row>
    <row r="50" ht="15.75">
      <c r="A50" s="7" t="s">
        <v>258</v>
      </c>
    </row>
    <row r="51" ht="15.75">
      <c r="A51" s="7" t="s">
        <v>126</v>
      </c>
    </row>
    <row r="52" ht="15.75">
      <c r="A52" s="7" t="s">
        <v>267</v>
      </c>
    </row>
    <row r="53" ht="15.75">
      <c r="A53" s="7"/>
    </row>
    <row r="54" ht="15.75">
      <c r="A54" s="7"/>
    </row>
    <row r="55" ht="12.75">
      <c r="A55" s="20"/>
    </row>
    <row r="56" ht="12.75">
      <c r="A56" s="20"/>
    </row>
    <row r="57" ht="12.75">
      <c r="A57" s="21" t="s">
        <v>127</v>
      </c>
    </row>
    <row r="58" ht="15.75">
      <c r="A58" s="7"/>
    </row>
    <row r="59" ht="12.75">
      <c r="A59" s="20"/>
    </row>
    <row r="60" ht="15.75">
      <c r="A60" s="11"/>
    </row>
  </sheetData>
  <sheetProtection/>
  <mergeCells count="46">
    <mergeCell ref="F26:G26"/>
    <mergeCell ref="A19:G19"/>
    <mergeCell ref="B20:C20"/>
    <mergeCell ref="B21:C21"/>
    <mergeCell ref="B22:C22"/>
    <mergeCell ref="D26:E26"/>
    <mergeCell ref="B16:C16"/>
    <mergeCell ref="B15:C15"/>
    <mergeCell ref="B17:C17"/>
    <mergeCell ref="B18:C18"/>
    <mergeCell ref="B3:C4"/>
    <mergeCell ref="A3:A4"/>
    <mergeCell ref="B12:C12"/>
    <mergeCell ref="B13:C13"/>
    <mergeCell ref="B9:C9"/>
    <mergeCell ref="B10:C10"/>
    <mergeCell ref="F27:G27"/>
    <mergeCell ref="F28:G28"/>
    <mergeCell ref="B7:C7"/>
    <mergeCell ref="D3:E3"/>
    <mergeCell ref="F3:G3"/>
    <mergeCell ref="B5:C5"/>
    <mergeCell ref="A6:G6"/>
    <mergeCell ref="A14:G14"/>
    <mergeCell ref="B8:C8"/>
    <mergeCell ref="B11:C11"/>
    <mergeCell ref="D27:E27"/>
    <mergeCell ref="D28:E28"/>
    <mergeCell ref="D29:E29"/>
    <mergeCell ref="E40:G40"/>
    <mergeCell ref="F29:G29"/>
    <mergeCell ref="F30:G30"/>
    <mergeCell ref="F31:G31"/>
    <mergeCell ref="D30:E30"/>
    <mergeCell ref="D31:E31"/>
    <mergeCell ref="E36:G36"/>
    <mergeCell ref="E41:G41"/>
    <mergeCell ref="B36:D36"/>
    <mergeCell ref="B37:D37"/>
    <mergeCell ref="B38:D38"/>
    <mergeCell ref="B39:D39"/>
    <mergeCell ref="B40:D40"/>
    <mergeCell ref="B41:D41"/>
    <mergeCell ref="E37:G37"/>
    <mergeCell ref="E38:G38"/>
    <mergeCell ref="E39:G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MBUO_CB-1</dc:creator>
  <cp:keywords/>
  <dc:description/>
  <cp:lastModifiedBy>User3</cp:lastModifiedBy>
  <cp:lastPrinted>2015-02-04T09:32:56Z</cp:lastPrinted>
  <dcterms:created xsi:type="dcterms:W3CDTF">2014-01-28T06:57:35Z</dcterms:created>
  <dcterms:modified xsi:type="dcterms:W3CDTF">2015-02-04T09:32:57Z</dcterms:modified>
  <cp:category/>
  <cp:version/>
  <cp:contentType/>
  <cp:contentStatus/>
</cp:coreProperties>
</file>